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yam\ارتباط با صنعت\طرح ها\"/>
    </mc:Choice>
  </mc:AlternateContent>
  <bookViews>
    <workbookView minimized="1" xWindow="0" yWindow="0" windowWidth="21600" windowHeight="9735" tabRatio="528" firstSheet="1" activeTab="1"/>
  </bookViews>
  <sheets>
    <sheet name="Chart1" sheetId="4" state="hidden" r:id="rId1"/>
    <sheet name="Sheet1" sheetId="6" r:id="rId2"/>
    <sheet name="Sheet2" sheetId="7" r:id="rId3"/>
  </sheets>
  <definedNames>
    <definedName name="_xlnm._FilterDatabase" localSheetId="1" hidden="1">Sheet1!$A$1:$AQ$288</definedName>
  </definedNames>
  <calcPr calcId="162913"/>
</workbook>
</file>

<file path=xl/calcChain.xml><?xml version="1.0" encoding="utf-8"?>
<calcChain xmlns="http://schemas.openxmlformats.org/spreadsheetml/2006/main">
  <c r="T218" i="7" l="1"/>
  <c r="U218" i="7" s="1"/>
  <c r="T217" i="7"/>
  <c r="U217" i="7" s="1"/>
  <c r="T216" i="7"/>
  <c r="U216" i="7" s="1"/>
  <c r="AH215" i="7"/>
  <c r="T215" i="7"/>
  <c r="U215" i="7" s="1"/>
  <c r="AH214" i="7"/>
  <c r="AJ214" i="7" s="1"/>
  <c r="T214" i="7"/>
  <c r="U214" i="7" s="1"/>
  <c r="AI213" i="7"/>
  <c r="AH213" i="7"/>
  <c r="T213" i="7"/>
  <c r="AI212" i="7"/>
  <c r="AH212" i="7"/>
  <c r="AJ212" i="7" s="1"/>
  <c r="T212" i="7"/>
  <c r="U212" i="7" s="1"/>
  <c r="AH211" i="7"/>
  <c r="T211" i="7"/>
  <c r="U211" i="7" s="1"/>
  <c r="AI210" i="7"/>
  <c r="AH210" i="7"/>
  <c r="M210" i="7"/>
  <c r="T210" i="7" s="1"/>
  <c r="U210" i="7" s="1"/>
  <c r="AH209" i="7"/>
  <c r="AJ209" i="7" s="1"/>
  <c r="U209" i="7"/>
  <c r="T209" i="7"/>
  <c r="AH208" i="7"/>
  <c r="AI208" i="7" s="1"/>
  <c r="T208" i="7"/>
  <c r="U208" i="7" s="1"/>
  <c r="AH207" i="7"/>
  <c r="AJ207" i="7" s="1"/>
  <c r="U207" i="7"/>
  <c r="T207" i="7"/>
  <c r="AH206" i="7"/>
  <c r="T206" i="7"/>
  <c r="U206" i="7" s="1"/>
  <c r="AH205" i="7"/>
  <c r="AJ205" i="7" s="1"/>
  <c r="U205" i="7"/>
  <c r="T205" i="7"/>
  <c r="AH204" i="7"/>
  <c r="AI204" i="7" s="1"/>
  <c r="T204" i="7"/>
  <c r="U204" i="7" s="1"/>
  <c r="AI203" i="7"/>
  <c r="AH203" i="7"/>
  <c r="T203" i="7"/>
  <c r="U203" i="7" s="1"/>
  <c r="AH202" i="7"/>
  <c r="AI202" i="7" s="1"/>
  <c r="T202" i="7"/>
  <c r="U202" i="7" s="1"/>
  <c r="AI201" i="7"/>
  <c r="AH201" i="7"/>
  <c r="AJ201" i="7" s="1"/>
  <c r="T201" i="7"/>
  <c r="U201" i="7" s="1"/>
  <c r="AH200" i="7"/>
  <c r="T200" i="7"/>
  <c r="U200" i="7" s="1"/>
  <c r="AH199" i="7"/>
  <c r="AI199" i="7" s="1"/>
  <c r="T199" i="7"/>
  <c r="U199" i="7" s="1"/>
  <c r="AH198" i="7"/>
  <c r="T198" i="7"/>
  <c r="U198" i="7" s="1"/>
  <c r="AH197" i="7"/>
  <c r="AI197" i="7" s="1"/>
  <c r="T197" i="7"/>
  <c r="U197" i="7" s="1"/>
  <c r="AH196" i="7"/>
  <c r="T196" i="7"/>
  <c r="U196" i="7" s="1"/>
  <c r="AH195" i="7"/>
  <c r="T195" i="7"/>
  <c r="U195" i="7" s="1"/>
  <c r="AH194" i="7"/>
  <c r="T194" i="7"/>
  <c r="U194" i="7" s="1"/>
  <c r="AH193" i="7"/>
  <c r="AI193" i="7" s="1"/>
  <c r="T193" i="7"/>
  <c r="U193" i="7" s="1"/>
  <c r="AH192" i="7"/>
  <c r="T192" i="7"/>
  <c r="U192" i="7" s="1"/>
  <c r="AH191" i="7"/>
  <c r="T191" i="7"/>
  <c r="U191" i="7" s="1"/>
  <c r="AH190" i="7"/>
  <c r="T190" i="7"/>
  <c r="U190" i="7" s="1"/>
  <c r="AH189" i="7"/>
  <c r="AI189" i="7" s="1"/>
  <c r="T189" i="7"/>
  <c r="U189" i="7" s="1"/>
  <c r="AH188" i="7"/>
  <c r="T188" i="7"/>
  <c r="U188" i="7" s="1"/>
  <c r="AH187" i="7"/>
  <c r="T187" i="7"/>
  <c r="U187" i="7" s="1"/>
  <c r="AH186" i="7"/>
  <c r="T186" i="7"/>
  <c r="U186" i="7" s="1"/>
  <c r="AH185" i="7"/>
  <c r="AI185" i="7" s="1"/>
  <c r="T185" i="7"/>
  <c r="U185" i="7" s="1"/>
  <c r="AH184" i="7"/>
  <c r="AI184" i="7" s="1"/>
  <c r="T184" i="7"/>
  <c r="U184" i="7" s="1"/>
  <c r="AH183" i="7"/>
  <c r="AI183" i="7" s="1"/>
  <c r="T183" i="7"/>
  <c r="U183" i="7" s="1"/>
  <c r="AH182" i="7"/>
  <c r="AI182" i="7" s="1"/>
  <c r="T182" i="7"/>
  <c r="U182" i="7" s="1"/>
  <c r="AH181" i="7"/>
  <c r="AI181" i="7" s="1"/>
  <c r="T181" i="7"/>
  <c r="U181" i="7" s="1"/>
  <c r="AH180" i="7"/>
  <c r="T180" i="7"/>
  <c r="U180" i="7" s="1"/>
  <c r="AH179" i="7"/>
  <c r="AI179" i="7" s="1"/>
  <c r="T179" i="7"/>
  <c r="AI178" i="7"/>
  <c r="AH178" i="7"/>
  <c r="AJ178" i="7" s="1"/>
  <c r="AH177" i="7"/>
  <c r="AI177" i="7" s="1"/>
  <c r="T177" i="7"/>
  <c r="U177" i="7" s="1"/>
  <c r="AH176" i="7"/>
  <c r="AI176" i="7" s="1"/>
  <c r="T176" i="7"/>
  <c r="U176" i="7" s="1"/>
  <c r="AI175" i="7"/>
  <c r="AH175" i="7"/>
  <c r="U175" i="7"/>
  <c r="T175" i="7"/>
  <c r="AH174" i="7"/>
  <c r="T174" i="7"/>
  <c r="U174" i="7" s="1"/>
  <c r="AI173" i="7"/>
  <c r="AH173" i="7"/>
  <c r="U173" i="7"/>
  <c r="T173" i="7"/>
  <c r="AH172" i="7"/>
  <c r="AI172" i="7" s="1"/>
  <c r="T172" i="7"/>
  <c r="U172" i="7" s="1"/>
  <c r="AH171" i="7"/>
  <c r="AI171" i="7" s="1"/>
  <c r="T171" i="7"/>
  <c r="U171" i="7" s="1"/>
  <c r="AH170" i="7"/>
  <c r="AI170" i="7" s="1"/>
  <c r="AH169" i="7"/>
  <c r="AI169" i="7" s="1"/>
  <c r="AH168" i="7"/>
  <c r="AI168" i="7" s="1"/>
  <c r="AH167" i="7"/>
  <c r="AI167" i="7" s="1"/>
  <c r="AI166" i="7"/>
  <c r="AH166" i="7"/>
  <c r="U166" i="7"/>
  <c r="T166" i="7"/>
  <c r="AH165" i="7"/>
  <c r="T165" i="7"/>
  <c r="U165" i="7" s="1"/>
  <c r="AI164" i="7"/>
  <c r="AH164" i="7"/>
  <c r="T164" i="7"/>
  <c r="U164" i="7" s="1"/>
  <c r="AH163" i="7"/>
  <c r="AI163" i="7" s="1"/>
  <c r="T163" i="7"/>
  <c r="U163" i="7" s="1"/>
  <c r="AH162" i="7"/>
  <c r="AH161" i="7"/>
  <c r="U161" i="7"/>
  <c r="T161" i="7"/>
  <c r="AH160" i="7"/>
  <c r="T160" i="7"/>
  <c r="AH159" i="7"/>
  <c r="AJ159" i="7" s="1"/>
  <c r="U159" i="7"/>
  <c r="T159" i="7"/>
  <c r="AH158" i="7"/>
  <c r="AI158" i="7" s="1"/>
  <c r="T158" i="7"/>
  <c r="AI157" i="7"/>
  <c r="AH157" i="7"/>
  <c r="T157" i="7"/>
  <c r="U157" i="7" s="1"/>
  <c r="AH156" i="7"/>
  <c r="T156" i="7"/>
  <c r="U156" i="7" s="1"/>
  <c r="AI154" i="7"/>
  <c r="AH154" i="7"/>
  <c r="T154" i="7"/>
  <c r="U154" i="7" s="1"/>
  <c r="AH153" i="7"/>
  <c r="AI153" i="7" s="1"/>
  <c r="T153" i="7"/>
  <c r="U153" i="7" s="1"/>
  <c r="AI152" i="7"/>
  <c r="AH152" i="7"/>
  <c r="T152" i="7"/>
  <c r="U152" i="7" s="1"/>
  <c r="AH151" i="7"/>
  <c r="T151" i="7"/>
  <c r="U151" i="7" s="1"/>
  <c r="AH150" i="7"/>
  <c r="AI150" i="7" s="1"/>
  <c r="T150" i="7"/>
  <c r="U150" i="7" s="1"/>
  <c r="AH149" i="7"/>
  <c r="AI149" i="7" s="1"/>
  <c r="T149" i="7"/>
  <c r="AI148" i="7"/>
  <c r="AH148" i="7"/>
  <c r="T148" i="7"/>
  <c r="AH147" i="7"/>
  <c r="AI147" i="7" s="1"/>
  <c r="T147" i="7"/>
  <c r="AH146" i="7"/>
  <c r="AI146" i="7" s="1"/>
  <c r="T146" i="7"/>
  <c r="U146" i="7" s="1"/>
  <c r="AH145" i="7"/>
  <c r="AJ145" i="7" s="1"/>
  <c r="U145" i="7"/>
  <c r="T145" i="7"/>
  <c r="AH144" i="7"/>
  <c r="AI144" i="7" s="1"/>
  <c r="T144" i="7"/>
  <c r="U144" i="7" s="1"/>
  <c r="AH143" i="7"/>
  <c r="AI143" i="7" s="1"/>
  <c r="T143" i="7"/>
  <c r="U143" i="7" s="1"/>
  <c r="AH142" i="7"/>
  <c r="AJ142" i="7" s="1"/>
  <c r="T142" i="7"/>
  <c r="U142" i="7" s="1"/>
  <c r="AH141" i="7"/>
  <c r="AI141" i="7" s="1"/>
  <c r="T141" i="7"/>
  <c r="U141" i="7" s="1"/>
  <c r="AH140" i="7"/>
  <c r="AJ140" i="7" s="1"/>
  <c r="T140" i="7"/>
  <c r="U140" i="7" s="1"/>
  <c r="AH138" i="7"/>
  <c r="AI138" i="7" s="1"/>
  <c r="T138" i="7"/>
  <c r="U138" i="7" s="1"/>
  <c r="AH136" i="7"/>
  <c r="AJ136" i="7" s="1"/>
  <c r="T136" i="7"/>
  <c r="U136" i="7" s="1"/>
  <c r="AH135" i="7"/>
  <c r="AI135" i="7" s="1"/>
  <c r="T135" i="7"/>
  <c r="U135" i="7" s="1"/>
  <c r="AH134" i="7"/>
  <c r="AJ134" i="7" s="1"/>
  <c r="T134" i="7"/>
  <c r="U134" i="7" s="1"/>
  <c r="AI133" i="7"/>
  <c r="AH133" i="7"/>
  <c r="T133" i="7"/>
  <c r="AI132" i="7"/>
  <c r="AH132" i="7"/>
  <c r="U132" i="7"/>
  <c r="T132" i="7"/>
  <c r="AH131" i="7"/>
  <c r="AI131" i="7" s="1"/>
  <c r="T131" i="7"/>
  <c r="U131" i="7" s="1"/>
  <c r="AH130" i="7"/>
  <c r="AI130" i="7" s="1"/>
  <c r="AH129" i="7"/>
  <c r="U129" i="7"/>
  <c r="T129" i="7"/>
  <c r="AH128" i="7"/>
  <c r="AI128" i="7" s="1"/>
  <c r="T128" i="7"/>
  <c r="U128" i="7" s="1"/>
  <c r="AH127" i="7"/>
  <c r="AJ127" i="7" s="1"/>
  <c r="U127" i="7"/>
  <c r="T127" i="7"/>
  <c r="AH126" i="7"/>
  <c r="AI126" i="7" s="1"/>
  <c r="T126" i="7"/>
  <c r="U126" i="7" s="1"/>
  <c r="AH125" i="7"/>
  <c r="AJ125" i="7" s="1"/>
  <c r="U125" i="7"/>
  <c r="T125" i="7"/>
  <c r="AH124" i="7"/>
  <c r="AI124" i="7" s="1"/>
  <c r="AH123" i="7"/>
  <c r="AI123" i="7" s="1"/>
  <c r="U123" i="7"/>
  <c r="T123" i="7"/>
  <c r="AH122" i="7"/>
  <c r="AI122" i="7" s="1"/>
  <c r="T122" i="7"/>
  <c r="U122" i="7" s="1"/>
  <c r="AH121" i="7"/>
  <c r="AI121" i="7" s="1"/>
  <c r="AI120" i="7"/>
  <c r="AH120" i="7"/>
  <c r="T120" i="7"/>
  <c r="U120" i="7" s="1"/>
  <c r="AH119" i="7"/>
  <c r="AI119" i="7" s="1"/>
  <c r="T119" i="7"/>
  <c r="U119" i="7" s="1"/>
  <c r="AI118" i="7"/>
  <c r="AH118" i="7"/>
  <c r="T118" i="7"/>
  <c r="U118" i="7" s="1"/>
  <c r="AI117" i="7"/>
  <c r="AH117" i="7"/>
  <c r="U117" i="7"/>
  <c r="T117" i="7"/>
  <c r="AH116" i="7"/>
  <c r="AI116" i="7" s="1"/>
  <c r="T116" i="7"/>
  <c r="AH115" i="7"/>
  <c r="AJ115" i="7" s="1"/>
  <c r="U115" i="7"/>
  <c r="T115" i="7"/>
  <c r="AH114" i="7"/>
  <c r="AI114" i="7" s="1"/>
  <c r="T114" i="7"/>
  <c r="U114" i="7" s="1"/>
  <c r="AH113" i="7"/>
  <c r="AJ113" i="7" s="1"/>
  <c r="U113" i="7"/>
  <c r="T113" i="7"/>
  <c r="AH112" i="7"/>
  <c r="AI112" i="7" s="1"/>
  <c r="T112" i="7"/>
  <c r="U112" i="7" s="1"/>
  <c r="AH111" i="7"/>
  <c r="AJ111" i="7" s="1"/>
  <c r="U111" i="7"/>
  <c r="T111" i="7"/>
  <c r="AH110" i="7"/>
  <c r="AI110" i="7" s="1"/>
  <c r="T110" i="7"/>
  <c r="AH109" i="7"/>
  <c r="AI109" i="7" s="1"/>
  <c r="T109" i="7"/>
  <c r="AH108" i="7"/>
  <c r="AI108" i="7" s="1"/>
  <c r="T108" i="7"/>
  <c r="U108" i="7" s="1"/>
  <c r="AI107" i="7"/>
  <c r="AH107" i="7"/>
  <c r="U107" i="7"/>
  <c r="T107" i="7"/>
  <c r="AH106" i="7"/>
  <c r="AI106" i="7" s="1"/>
  <c r="T106" i="7"/>
  <c r="AH105" i="7"/>
  <c r="AI105" i="7" s="1"/>
  <c r="T105" i="7"/>
  <c r="AH104" i="7"/>
  <c r="AI104" i="7" s="1"/>
  <c r="T104" i="7"/>
  <c r="AH103" i="7"/>
  <c r="AI103" i="7" s="1"/>
  <c r="T103" i="7"/>
  <c r="AH102" i="7"/>
  <c r="AI102" i="7" s="1"/>
  <c r="T102" i="7"/>
  <c r="U102" i="7" s="1"/>
  <c r="AH101" i="7"/>
  <c r="AI101" i="7" s="1"/>
  <c r="T101" i="7"/>
  <c r="AH100" i="7"/>
  <c r="AJ100" i="7" s="1"/>
  <c r="U100" i="7"/>
  <c r="T100" i="7"/>
  <c r="AH99" i="7"/>
  <c r="AI99" i="7" s="1"/>
  <c r="T99" i="7"/>
  <c r="AH98" i="7"/>
  <c r="AI98" i="7" s="1"/>
  <c r="T98" i="7"/>
  <c r="U98" i="7" s="1"/>
  <c r="AI97" i="7"/>
  <c r="AH97" i="7"/>
  <c r="T97" i="7"/>
  <c r="U97" i="7" s="1"/>
  <c r="AH96" i="7"/>
  <c r="AI96" i="7" s="1"/>
  <c r="T96" i="7"/>
  <c r="U96" i="7" s="1"/>
  <c r="AI95" i="7"/>
  <c r="AH95" i="7"/>
  <c r="T95" i="7"/>
  <c r="U95" i="7" s="1"/>
  <c r="AH94" i="7"/>
  <c r="AI94" i="7" s="1"/>
  <c r="T94" i="7"/>
  <c r="U94" i="7" s="1"/>
  <c r="AH93" i="7"/>
  <c r="AI93" i="7" s="1"/>
  <c r="T93" i="7"/>
  <c r="U93" i="7" s="1"/>
  <c r="AH92" i="7"/>
  <c r="AI92" i="7" s="1"/>
  <c r="T92" i="7"/>
  <c r="AH91" i="7"/>
  <c r="AI91" i="7" s="1"/>
  <c r="T91" i="7"/>
  <c r="AH90" i="7"/>
  <c r="AI90" i="7" s="1"/>
  <c r="T90" i="7"/>
  <c r="AI89" i="7"/>
  <c r="AH89" i="7"/>
  <c r="T89" i="7"/>
  <c r="AH88" i="7"/>
  <c r="AI88" i="7" s="1"/>
  <c r="AH87" i="7"/>
  <c r="AI87" i="7" s="1"/>
  <c r="AH86" i="7"/>
  <c r="AI86" i="7" s="1"/>
  <c r="AH85" i="7"/>
  <c r="AI85" i="7" s="1"/>
  <c r="AH84" i="7"/>
  <c r="AI84" i="7" s="1"/>
  <c r="AH83" i="7"/>
  <c r="AI83" i="7" s="1"/>
  <c r="AI82" i="7"/>
  <c r="AH82" i="7"/>
  <c r="T82" i="7"/>
  <c r="U82" i="7" s="1"/>
  <c r="AH81" i="7"/>
  <c r="AI81" i="7" s="1"/>
  <c r="AI80" i="7"/>
  <c r="AH80" i="7"/>
  <c r="AH79" i="7"/>
  <c r="AI79" i="7" s="1"/>
  <c r="AH78" i="7"/>
  <c r="AI78" i="7" s="1"/>
  <c r="AH77" i="7"/>
  <c r="AI77" i="7" s="1"/>
  <c r="T77" i="7"/>
  <c r="U77" i="7" s="1"/>
  <c r="AH76" i="7"/>
  <c r="AJ76" i="7" s="1"/>
  <c r="T76" i="7"/>
  <c r="U76" i="7" s="1"/>
  <c r="AH75" i="7"/>
  <c r="AI75" i="7" s="1"/>
  <c r="T75" i="7"/>
  <c r="U75" i="7" s="1"/>
  <c r="AH74" i="7"/>
  <c r="T74" i="7"/>
  <c r="AH73" i="7"/>
  <c r="AJ73" i="7" s="1"/>
  <c r="U73" i="7"/>
  <c r="T73" i="7"/>
  <c r="AH71" i="7"/>
  <c r="AI71" i="7" s="1"/>
  <c r="T71" i="7"/>
  <c r="U71" i="7" s="1"/>
  <c r="AI70" i="7"/>
  <c r="AH70" i="7"/>
  <c r="T70" i="7"/>
  <c r="U70" i="7" s="1"/>
  <c r="AH69" i="7"/>
  <c r="AI69" i="7" s="1"/>
  <c r="U69" i="7"/>
  <c r="T69" i="7"/>
  <c r="AH68" i="7"/>
  <c r="AI68" i="7" s="1"/>
  <c r="T68" i="7"/>
  <c r="U68" i="7" s="1"/>
  <c r="AH67" i="7"/>
  <c r="AI67" i="7" s="1"/>
  <c r="AI66" i="7"/>
  <c r="AH66" i="7"/>
  <c r="T66" i="7"/>
  <c r="U66" i="7" s="1"/>
  <c r="AI65" i="7"/>
  <c r="AH65" i="7"/>
  <c r="AI64" i="7"/>
  <c r="AH64" i="7"/>
  <c r="AH63" i="7"/>
  <c r="AI63" i="7" s="1"/>
  <c r="T63" i="7"/>
  <c r="U63" i="7" s="1"/>
  <c r="P63" i="7"/>
  <c r="AH62" i="7"/>
  <c r="AI62" i="7" s="1"/>
  <c r="AI61" i="7"/>
  <c r="AH61" i="7"/>
  <c r="AH60" i="7"/>
  <c r="AI60" i="7" s="1"/>
  <c r="AH59" i="7"/>
  <c r="AI59" i="7" s="1"/>
  <c r="AI58" i="7"/>
  <c r="AH58" i="7"/>
  <c r="AH57" i="7"/>
  <c r="AI57" i="7" s="1"/>
  <c r="AH56" i="7"/>
  <c r="AI56" i="7" s="1"/>
  <c r="U56" i="7"/>
  <c r="T56" i="7"/>
  <c r="AH55" i="7"/>
  <c r="AI55" i="7" s="1"/>
  <c r="AH54" i="7"/>
  <c r="AI54" i="7" s="1"/>
  <c r="AI53" i="7"/>
  <c r="AH53" i="7"/>
  <c r="AH52" i="7"/>
  <c r="AI52" i="7" s="1"/>
  <c r="AH51" i="7"/>
  <c r="AI51" i="7" s="1"/>
  <c r="AH50" i="7"/>
  <c r="AI50" i="7" s="1"/>
  <c r="T50" i="7"/>
  <c r="U50" i="7" s="1"/>
  <c r="AH49" i="7"/>
  <c r="AI49" i="7" s="1"/>
  <c r="AH48" i="7"/>
  <c r="AI48" i="7" s="1"/>
  <c r="AH47" i="7"/>
  <c r="AI47" i="7" s="1"/>
  <c r="AH46" i="7"/>
  <c r="AI46" i="7" s="1"/>
  <c r="AI45" i="7"/>
  <c r="AH45" i="7"/>
  <c r="T45" i="7"/>
  <c r="U45" i="7" s="1"/>
  <c r="AH44" i="7"/>
  <c r="AI44" i="7" s="1"/>
  <c r="T44" i="7"/>
  <c r="U44" i="7" s="1"/>
  <c r="AI43" i="7"/>
  <c r="AH43" i="7"/>
  <c r="T43" i="7"/>
  <c r="U43" i="7" s="1"/>
  <c r="AH42" i="7"/>
  <c r="AI42" i="7" s="1"/>
  <c r="T42" i="7"/>
  <c r="U42" i="7" s="1"/>
  <c r="AH41" i="7"/>
  <c r="AI41" i="7" s="1"/>
  <c r="AH40" i="7"/>
  <c r="AI40" i="7" s="1"/>
  <c r="AH39" i="7"/>
  <c r="AI39" i="7" s="1"/>
  <c r="AH38" i="7"/>
  <c r="AI38" i="7" s="1"/>
  <c r="AH37" i="7"/>
  <c r="AI37" i="7" s="1"/>
  <c r="AI36" i="7"/>
  <c r="AH36" i="7"/>
  <c r="T36" i="7"/>
  <c r="U36" i="7" s="1"/>
  <c r="AI35" i="7"/>
  <c r="AH35" i="7"/>
  <c r="AI34" i="7"/>
  <c r="AH34" i="7"/>
  <c r="AH33" i="7"/>
  <c r="AI33" i="7" s="1"/>
  <c r="AH32" i="7"/>
  <c r="AI32" i="7" s="1"/>
  <c r="T32" i="7"/>
  <c r="U32" i="7" s="1"/>
  <c r="AH31" i="7"/>
  <c r="AI31" i="7" s="1"/>
  <c r="AH30" i="7"/>
  <c r="AI30" i="7" s="1"/>
  <c r="AH29" i="7"/>
  <c r="AI29" i="7" s="1"/>
  <c r="AH28" i="7"/>
  <c r="AI28" i="7" s="1"/>
  <c r="AH27" i="7"/>
  <c r="AI27" i="7" s="1"/>
  <c r="AH26" i="7"/>
  <c r="AI26" i="7" s="1"/>
  <c r="AH25" i="7"/>
  <c r="AI25" i="7" s="1"/>
  <c r="AI24" i="7"/>
  <c r="AH24" i="7"/>
  <c r="T24" i="7"/>
  <c r="U24" i="7" s="1"/>
  <c r="AH23" i="7"/>
  <c r="AI23" i="7" s="1"/>
  <c r="AI22" i="7"/>
  <c r="AH22" i="7"/>
  <c r="AH21" i="7"/>
  <c r="AI21" i="7" s="1"/>
  <c r="AH20" i="7"/>
  <c r="AI20" i="7" s="1"/>
  <c r="AI19" i="7"/>
  <c r="AH19" i="7"/>
  <c r="AH18" i="7"/>
  <c r="AI18" i="7" s="1"/>
  <c r="AH17" i="7"/>
  <c r="AI17" i="7" s="1"/>
  <c r="AI16" i="7"/>
  <c r="AH16" i="7"/>
  <c r="AH15" i="7"/>
  <c r="AI15" i="7" s="1"/>
  <c r="T15" i="7"/>
  <c r="U15" i="7" s="1"/>
  <c r="AH14" i="7"/>
  <c r="AJ14" i="7" s="1"/>
  <c r="U14" i="7"/>
  <c r="T14" i="7"/>
  <c r="AH13" i="7"/>
  <c r="AI13" i="7" s="1"/>
  <c r="T13" i="7"/>
  <c r="U13" i="7" s="1"/>
  <c r="AH12" i="7"/>
  <c r="AJ12" i="7" s="1"/>
  <c r="U12" i="7"/>
  <c r="T12" i="7"/>
  <c r="AH11" i="7"/>
  <c r="AI11" i="7" s="1"/>
  <c r="T11" i="7"/>
  <c r="U11" i="7" s="1"/>
  <c r="AH10" i="7"/>
  <c r="AI10" i="7" s="1"/>
  <c r="T10" i="7"/>
  <c r="U10" i="7" s="1"/>
  <c r="AH8" i="7"/>
  <c r="AI8" i="7" s="1"/>
  <c r="T8" i="7"/>
  <c r="U8" i="7" s="1"/>
  <c r="AI7" i="7"/>
  <c r="AH7" i="7"/>
  <c r="T7" i="7"/>
  <c r="U7" i="7" s="1"/>
  <c r="AH6" i="7"/>
  <c r="AI6" i="7" s="1"/>
  <c r="AH5" i="7"/>
  <c r="AI5" i="7" s="1"/>
  <c r="T5" i="7"/>
  <c r="U5" i="7" s="1"/>
  <c r="AH4" i="7"/>
  <c r="AI4" i="7" s="1"/>
  <c r="T4" i="7"/>
  <c r="U4" i="7" s="1"/>
  <c r="AH3" i="7"/>
  <c r="AJ3" i="7" s="1"/>
  <c r="U3" i="7"/>
  <c r="T3" i="7"/>
  <c r="AJ129" i="7" l="1"/>
  <c r="AJ186" i="7"/>
  <c r="AJ188" i="7"/>
  <c r="AJ190" i="7"/>
  <c r="AJ192" i="7"/>
  <c r="AJ194" i="7"/>
  <c r="AJ196" i="7"/>
  <c r="AJ198" i="7"/>
  <c r="AI3" i="7"/>
  <c r="AI12" i="7"/>
  <c r="AI14" i="7"/>
  <c r="AI73" i="7"/>
  <c r="AI100" i="7"/>
  <c r="AJ107" i="7"/>
  <c r="AI111" i="7"/>
  <c r="AI113" i="7"/>
  <c r="AI115" i="7"/>
  <c r="AI125" i="7"/>
  <c r="AI127" i="7"/>
  <c r="AI129" i="7"/>
  <c r="AJ132" i="7"/>
  <c r="AI145" i="7"/>
  <c r="AI159" i="7"/>
  <c r="AJ164" i="7"/>
  <c r="AJ166" i="7"/>
  <c r="AJ173" i="7"/>
  <c r="AJ175" i="7"/>
  <c r="AI186" i="7"/>
  <c r="AI188" i="7"/>
  <c r="AI190" i="7"/>
  <c r="AI192" i="7"/>
  <c r="AI194" i="7"/>
  <c r="AI196" i="7"/>
  <c r="AI198" i="7"/>
  <c r="AJ180" i="7"/>
  <c r="AI76" i="7"/>
  <c r="AJ103" i="7"/>
  <c r="AI136" i="7"/>
  <c r="AI142" i="7"/>
  <c r="AJ160" i="7"/>
  <c r="AI180" i="7"/>
  <c r="AJ24" i="7"/>
  <c r="AJ43" i="7"/>
  <c r="AJ45" i="7"/>
  <c r="AJ82" i="7"/>
  <c r="AJ95" i="7"/>
  <c r="AJ97" i="7"/>
  <c r="AI160" i="7"/>
  <c r="AI214" i="7"/>
  <c r="AJ8" i="7"/>
  <c r="AI134" i="7"/>
  <c r="AI140" i="7"/>
  <c r="AJ36" i="7"/>
  <c r="AJ66" i="7"/>
  <c r="AJ118" i="7"/>
  <c r="AJ120" i="7"/>
  <c r="AJ152" i="7"/>
  <c r="AJ154" i="7"/>
  <c r="AJ157" i="7"/>
  <c r="AI205" i="7"/>
  <c r="AI207" i="7"/>
  <c r="AI209" i="7"/>
  <c r="AJ5" i="7"/>
  <c r="AJ10" i="7"/>
  <c r="AJ13" i="7"/>
  <c r="AJ15" i="7"/>
  <c r="AJ32" i="7"/>
  <c r="AJ42" i="7"/>
  <c r="AJ44" i="7"/>
  <c r="AJ50" i="7"/>
  <c r="AJ63" i="7"/>
  <c r="AJ68" i="7"/>
  <c r="AJ75" i="7"/>
  <c r="AJ77" i="7"/>
  <c r="AJ94" i="7"/>
  <c r="AJ98" i="7"/>
  <c r="AJ114" i="7"/>
  <c r="AJ119" i="7"/>
  <c r="AJ122" i="7"/>
  <c r="AJ128" i="7"/>
  <c r="AJ131" i="7"/>
  <c r="AJ135" i="7"/>
  <c r="AJ141" i="7"/>
  <c r="AJ146" i="7"/>
  <c r="AJ153" i="7"/>
  <c r="AI156" i="7"/>
  <c r="AJ156" i="7"/>
  <c r="AJ172" i="7"/>
  <c r="AI174" i="7"/>
  <c r="AJ174" i="7"/>
  <c r="AJ189" i="7"/>
  <c r="AI191" i="7"/>
  <c r="AJ191" i="7"/>
  <c r="AJ197" i="7"/>
  <c r="AI200" i="7"/>
  <c r="AJ200" i="7"/>
  <c r="AJ208" i="7"/>
  <c r="AI211" i="7"/>
  <c r="AJ211" i="7"/>
  <c r="AJ96" i="7"/>
  <c r="AJ99" i="7"/>
  <c r="AJ101" i="7"/>
  <c r="AJ102" i="7"/>
  <c r="AJ104" i="7"/>
  <c r="AJ108" i="7"/>
  <c r="AJ112" i="7"/>
  <c r="AJ126" i="7"/>
  <c r="AJ138" i="7"/>
  <c r="AJ143" i="7"/>
  <c r="AI151" i="7"/>
  <c r="AJ151" i="7"/>
  <c r="AJ163" i="7"/>
  <c r="AI165" i="7"/>
  <c r="AJ165" i="7"/>
  <c r="AJ177" i="7"/>
  <c r="AJ184" i="7"/>
  <c r="AI187" i="7"/>
  <c r="AJ187" i="7"/>
  <c r="AJ193" i="7"/>
  <c r="AI195" i="7"/>
  <c r="AJ195" i="7"/>
  <c r="AJ202" i="7"/>
  <c r="AI206" i="7"/>
  <c r="AJ206" i="7"/>
  <c r="AI215" i="7"/>
  <c r="AJ215" i="7"/>
  <c r="AJ210" i="7"/>
  <c r="AM15" i="6"/>
  <c r="AN15" i="6" s="1"/>
  <c r="AM16" i="6"/>
  <c r="AN16" i="6" s="1"/>
  <c r="AM17" i="6"/>
  <c r="AN17" i="6" s="1"/>
  <c r="AM18" i="6"/>
  <c r="AN18" i="6" s="1"/>
  <c r="AM19" i="6"/>
  <c r="AN19" i="6" s="1"/>
  <c r="AM20" i="6"/>
  <c r="AN20" i="6" s="1"/>
  <c r="AM21" i="6"/>
  <c r="AN21" i="6" s="1"/>
  <c r="AM22" i="6"/>
  <c r="AN22" i="6" s="1"/>
  <c r="AM23" i="6"/>
  <c r="AN23" i="6" s="1"/>
  <c r="AM24" i="6"/>
  <c r="AN24" i="6" s="1"/>
  <c r="AM25" i="6"/>
  <c r="AN25" i="6" s="1"/>
  <c r="AM26" i="6"/>
  <c r="AN26" i="6" s="1"/>
  <c r="AM27" i="6"/>
  <c r="AN27" i="6" s="1"/>
  <c r="AM28" i="6"/>
  <c r="AN28" i="6" s="1"/>
  <c r="AM29" i="6"/>
  <c r="AN29" i="6" s="1"/>
  <c r="AM30" i="6"/>
  <c r="AN30" i="6" s="1"/>
  <c r="AM31" i="6"/>
  <c r="AN31" i="6" s="1"/>
  <c r="AM32" i="6"/>
  <c r="AN32" i="6" s="1"/>
  <c r="AM33" i="6"/>
  <c r="AN33" i="6" s="1"/>
  <c r="AM34" i="6"/>
  <c r="AN34" i="6" s="1"/>
  <c r="AM35" i="6"/>
  <c r="AN35" i="6" s="1"/>
  <c r="AM36" i="6"/>
  <c r="AN36" i="6" s="1"/>
  <c r="AM37" i="6"/>
  <c r="AN37" i="6" s="1"/>
  <c r="AM38" i="6"/>
  <c r="AN38" i="6" s="1"/>
  <c r="AM39" i="6"/>
  <c r="AN39" i="6" s="1"/>
  <c r="AM40" i="6"/>
  <c r="AN40" i="6" s="1"/>
  <c r="AM41" i="6"/>
  <c r="AN41" i="6" s="1"/>
  <c r="AM42" i="6"/>
  <c r="AN42" i="6" s="1"/>
  <c r="AM43" i="6"/>
  <c r="AN43" i="6" s="1"/>
  <c r="AM44" i="6"/>
  <c r="AN44" i="6" s="1"/>
  <c r="AM45" i="6"/>
  <c r="AN45" i="6" s="1"/>
  <c r="AM46" i="6"/>
  <c r="AN46" i="6" s="1"/>
  <c r="AM47" i="6"/>
  <c r="AN47" i="6" s="1"/>
  <c r="AM48" i="6"/>
  <c r="AN48" i="6" s="1"/>
  <c r="AM49" i="6"/>
  <c r="AN49" i="6" s="1"/>
  <c r="AM50" i="6"/>
  <c r="AN50" i="6" s="1"/>
  <c r="AM51" i="6"/>
  <c r="AN51" i="6" s="1"/>
  <c r="AM52" i="6"/>
  <c r="AN52" i="6" s="1"/>
  <c r="AM53" i="6"/>
  <c r="AN53" i="6" s="1"/>
  <c r="AM54" i="6"/>
  <c r="AN54" i="6" s="1"/>
  <c r="AM55" i="6"/>
  <c r="AN55" i="6" s="1"/>
  <c r="AM56" i="6"/>
  <c r="AN56" i="6" s="1"/>
  <c r="AM57" i="6"/>
  <c r="AN57" i="6" s="1"/>
  <c r="AM58" i="6"/>
  <c r="AN58" i="6" s="1"/>
  <c r="AM59" i="6"/>
  <c r="AN59" i="6" s="1"/>
  <c r="AM60" i="6"/>
  <c r="AN60" i="6" s="1"/>
  <c r="AM61" i="6"/>
  <c r="AN61" i="6" s="1"/>
  <c r="AM62" i="6"/>
  <c r="AN62" i="6" s="1"/>
  <c r="AM63" i="6"/>
  <c r="AN63" i="6" s="1"/>
  <c r="AM64" i="6"/>
  <c r="AN64" i="6" s="1"/>
  <c r="AM65" i="6"/>
  <c r="AN65" i="6" s="1"/>
  <c r="AM66" i="6"/>
  <c r="AN66" i="6" s="1"/>
  <c r="AM67" i="6"/>
  <c r="AN67" i="6" s="1"/>
  <c r="AM68" i="6"/>
  <c r="AN68" i="6" s="1"/>
  <c r="AM69" i="6"/>
  <c r="AN69" i="6" s="1"/>
  <c r="AM70" i="6"/>
  <c r="AN70" i="6" s="1"/>
  <c r="AM71" i="6"/>
  <c r="AN71" i="6" s="1"/>
  <c r="AM72" i="6"/>
  <c r="AN72" i="6" s="1"/>
  <c r="AM73" i="6"/>
  <c r="AN73" i="6" s="1"/>
  <c r="AM74" i="6"/>
  <c r="AN74" i="6" s="1"/>
  <c r="AM75" i="6"/>
  <c r="AN75" i="6" s="1"/>
  <c r="AM76" i="6"/>
  <c r="AN76" i="6" s="1"/>
  <c r="AM77" i="6"/>
  <c r="AN77" i="6" s="1"/>
  <c r="AM78" i="6"/>
  <c r="AN78" i="6" s="1"/>
  <c r="AM79" i="6"/>
  <c r="AN79" i="6" s="1"/>
  <c r="AM80" i="6"/>
  <c r="AN80" i="6" s="1"/>
  <c r="AM81" i="6"/>
  <c r="AN81" i="6" s="1"/>
  <c r="AM82" i="6"/>
  <c r="AN82" i="6" s="1"/>
  <c r="AM83" i="6"/>
  <c r="AN83" i="6" s="1"/>
  <c r="AM84" i="6"/>
  <c r="AN84" i="6" s="1"/>
  <c r="AM85" i="6"/>
  <c r="AN85" i="6" s="1"/>
  <c r="AM86" i="6"/>
  <c r="AN86" i="6" s="1"/>
  <c r="AM87" i="6"/>
  <c r="AN87" i="6" s="1"/>
  <c r="AM88" i="6"/>
  <c r="AN88" i="6" s="1"/>
  <c r="AM89" i="6"/>
  <c r="AN89" i="6" s="1"/>
  <c r="AM90" i="6"/>
  <c r="AN90" i="6" s="1"/>
  <c r="AM91" i="6"/>
  <c r="AN91" i="6" s="1"/>
  <c r="AM92" i="6"/>
  <c r="AN92" i="6" s="1"/>
  <c r="AM93" i="6"/>
  <c r="AN93" i="6" s="1"/>
  <c r="AM94" i="6"/>
  <c r="AN94" i="6" s="1"/>
  <c r="AM95" i="6"/>
  <c r="AN95" i="6" s="1"/>
  <c r="AM96" i="6"/>
  <c r="AN96" i="6" s="1"/>
  <c r="AM97" i="6"/>
  <c r="AN97" i="6" s="1"/>
  <c r="AM98" i="6"/>
  <c r="AN98" i="6" s="1"/>
  <c r="AM99" i="6"/>
  <c r="AN99" i="6" s="1"/>
  <c r="AM100" i="6"/>
  <c r="AN100" i="6" s="1"/>
  <c r="AM101" i="6"/>
  <c r="AN101" i="6" s="1"/>
  <c r="AM102" i="6"/>
  <c r="AN102" i="6" s="1"/>
  <c r="AM103" i="6"/>
  <c r="AN103" i="6" s="1"/>
  <c r="AM104" i="6"/>
  <c r="AN104" i="6" s="1"/>
  <c r="AM105" i="6"/>
  <c r="AN105" i="6" s="1"/>
  <c r="AM106" i="6"/>
  <c r="AN106" i="6" s="1"/>
  <c r="AM107" i="6"/>
  <c r="AN107" i="6" s="1"/>
  <c r="AM108" i="6"/>
  <c r="AN108" i="6" s="1"/>
  <c r="AM109" i="6"/>
  <c r="AN109" i="6" s="1"/>
  <c r="AM110" i="6"/>
  <c r="AN110" i="6" s="1"/>
  <c r="AM111" i="6"/>
  <c r="AN111" i="6" s="1"/>
  <c r="AM112" i="6"/>
  <c r="AN112" i="6" s="1"/>
  <c r="AM113" i="6"/>
  <c r="AN113" i="6" s="1"/>
  <c r="AM114" i="6"/>
  <c r="AN114" i="6" s="1"/>
  <c r="AM115" i="6"/>
  <c r="AN115" i="6" s="1"/>
  <c r="AM116" i="6"/>
  <c r="AN116" i="6" s="1"/>
  <c r="AM117" i="6"/>
  <c r="AN117" i="6" s="1"/>
  <c r="AM118" i="6"/>
  <c r="AN118" i="6" s="1"/>
  <c r="AM119" i="6"/>
  <c r="AN119" i="6" s="1"/>
  <c r="AM120" i="6"/>
  <c r="AN120" i="6" s="1"/>
  <c r="AM121" i="6"/>
  <c r="AN121" i="6" s="1"/>
  <c r="AM122" i="6"/>
  <c r="AN122" i="6" s="1"/>
  <c r="AM123" i="6"/>
  <c r="AN123" i="6" s="1"/>
  <c r="AM124" i="6"/>
  <c r="AN124" i="6" s="1"/>
  <c r="AM125" i="6"/>
  <c r="AN125" i="6" s="1"/>
  <c r="AM126" i="6"/>
  <c r="AN126" i="6" s="1"/>
  <c r="AM127" i="6"/>
  <c r="AN127" i="6" s="1"/>
  <c r="AM128" i="6"/>
  <c r="AN128" i="6" s="1"/>
  <c r="AM129" i="6"/>
  <c r="AN129" i="6" s="1"/>
  <c r="AM130" i="6"/>
  <c r="AN130" i="6" s="1"/>
  <c r="AM131" i="6"/>
  <c r="AN131" i="6" s="1"/>
  <c r="AM132" i="6"/>
  <c r="AN132" i="6" s="1"/>
  <c r="AM133" i="6"/>
  <c r="AN133" i="6" s="1"/>
  <c r="AM134" i="6"/>
  <c r="AN134" i="6" s="1"/>
  <c r="AM135" i="6"/>
  <c r="AN135" i="6" s="1"/>
  <c r="AM136" i="6"/>
  <c r="AN136" i="6" s="1"/>
  <c r="AM137" i="6"/>
  <c r="AN137" i="6" s="1"/>
  <c r="AM138" i="6"/>
  <c r="AN138" i="6" s="1"/>
  <c r="AM139" i="6"/>
  <c r="AN139" i="6" s="1"/>
  <c r="AM140" i="6"/>
  <c r="AN140" i="6" s="1"/>
  <c r="AM141" i="6"/>
  <c r="AN141" i="6" s="1"/>
  <c r="AM142" i="6"/>
  <c r="AN142" i="6" s="1"/>
  <c r="AM143" i="6"/>
  <c r="AN143" i="6" s="1"/>
  <c r="AM144" i="6"/>
  <c r="AN144" i="6" s="1"/>
  <c r="AM145" i="6"/>
  <c r="AN145" i="6" s="1"/>
  <c r="AM146" i="6"/>
  <c r="AN146" i="6" s="1"/>
  <c r="AM147" i="6"/>
  <c r="AN147" i="6" s="1"/>
  <c r="AM148" i="6"/>
  <c r="AN148" i="6" s="1"/>
  <c r="AM149" i="6"/>
  <c r="AN149" i="6" s="1"/>
  <c r="AM150" i="6"/>
  <c r="AN150" i="6" s="1"/>
  <c r="AM151" i="6"/>
  <c r="AN151" i="6" s="1"/>
  <c r="AM152" i="6"/>
  <c r="AN152" i="6" s="1"/>
  <c r="AM153" i="6"/>
  <c r="AN153" i="6" s="1"/>
  <c r="AM154" i="6"/>
  <c r="AN154" i="6" s="1"/>
  <c r="AM155" i="6"/>
  <c r="AN155" i="6" s="1"/>
  <c r="AM156" i="6"/>
  <c r="AN156" i="6" s="1"/>
  <c r="AM157" i="6"/>
  <c r="AN157" i="6" s="1"/>
  <c r="AM158" i="6"/>
  <c r="AN158" i="6" s="1"/>
  <c r="AM159" i="6"/>
  <c r="AN159" i="6" s="1"/>
  <c r="AM160" i="6"/>
  <c r="AN160" i="6" s="1"/>
  <c r="AM161" i="6"/>
  <c r="AN161" i="6" s="1"/>
  <c r="AM162" i="6"/>
  <c r="AN162" i="6" s="1"/>
  <c r="AM163" i="6"/>
  <c r="AN163" i="6" s="1"/>
  <c r="AM164" i="6"/>
  <c r="AN164" i="6" s="1"/>
  <c r="AM165" i="6"/>
  <c r="AN165" i="6" s="1"/>
  <c r="AM166" i="6"/>
  <c r="AN166" i="6" s="1"/>
  <c r="AM167" i="6"/>
  <c r="AN167" i="6" s="1"/>
  <c r="AM168" i="6"/>
  <c r="AN168" i="6" s="1"/>
  <c r="AM169" i="6"/>
  <c r="AN169" i="6" s="1"/>
  <c r="AM170" i="6"/>
  <c r="AN170" i="6" s="1"/>
  <c r="AM172" i="6"/>
  <c r="AN172" i="6" s="1"/>
  <c r="AM173" i="6"/>
  <c r="AN173" i="6" s="1"/>
  <c r="AM174" i="6"/>
  <c r="AN174" i="6" s="1"/>
  <c r="AM175" i="6"/>
  <c r="AN175" i="6" s="1"/>
  <c r="AM176" i="6"/>
  <c r="AN176" i="6" s="1"/>
  <c r="AM177" i="6"/>
  <c r="AN177" i="6" s="1"/>
  <c r="AM178" i="6"/>
  <c r="AN178" i="6" s="1"/>
  <c r="AM179" i="6"/>
  <c r="AN179" i="6" s="1"/>
  <c r="AM180" i="6"/>
  <c r="AN180" i="6" s="1"/>
  <c r="AM181" i="6"/>
  <c r="AN181" i="6" s="1"/>
  <c r="AM182" i="6"/>
  <c r="AN182" i="6" s="1"/>
  <c r="AM183" i="6"/>
  <c r="AN183" i="6" s="1"/>
  <c r="AM184" i="6"/>
  <c r="AN184" i="6" s="1"/>
  <c r="AM185" i="6"/>
  <c r="AN185" i="6" s="1"/>
  <c r="AM186" i="6"/>
  <c r="AN186" i="6" s="1"/>
  <c r="AM187" i="6"/>
  <c r="AN187" i="6" s="1"/>
  <c r="AM188" i="6"/>
  <c r="AN188" i="6" s="1"/>
  <c r="AM189" i="6"/>
  <c r="AN189" i="6" s="1"/>
  <c r="AM190" i="6"/>
  <c r="AN190" i="6" s="1"/>
  <c r="AM191" i="6"/>
  <c r="AN191" i="6" s="1"/>
  <c r="AM192" i="6"/>
  <c r="AN192" i="6" s="1"/>
  <c r="AM193" i="6"/>
  <c r="AN193" i="6" s="1"/>
  <c r="AM194" i="6"/>
  <c r="AN194" i="6" s="1"/>
  <c r="AM195" i="6"/>
  <c r="AN195" i="6" s="1"/>
  <c r="AM196" i="6"/>
  <c r="AN196" i="6" s="1"/>
  <c r="AM197" i="6"/>
  <c r="AN197" i="6" s="1"/>
  <c r="AM198" i="6"/>
  <c r="AN198" i="6" s="1"/>
  <c r="AM199" i="6"/>
  <c r="AN199" i="6" s="1"/>
  <c r="AM200" i="6"/>
  <c r="AN200" i="6" s="1"/>
  <c r="AM201" i="6"/>
  <c r="AN201" i="6" s="1"/>
  <c r="AM202" i="6"/>
  <c r="AN202" i="6" s="1"/>
  <c r="AM203" i="6"/>
  <c r="AN203" i="6" s="1"/>
  <c r="AM204" i="6"/>
  <c r="AN204" i="6" s="1"/>
  <c r="AM205" i="6"/>
  <c r="AN205" i="6" s="1"/>
  <c r="AM206" i="6"/>
  <c r="AN206" i="6" s="1"/>
  <c r="AM207" i="6"/>
  <c r="AN207" i="6" s="1"/>
  <c r="AM208" i="6"/>
  <c r="AN208" i="6" s="1"/>
  <c r="AM209" i="6"/>
  <c r="AN209" i="6" s="1"/>
  <c r="AM210" i="6"/>
  <c r="AN210" i="6" s="1"/>
  <c r="AM211" i="6"/>
  <c r="AN211" i="6" s="1"/>
  <c r="AM212" i="6"/>
  <c r="AN212" i="6" s="1"/>
  <c r="AM213" i="6"/>
  <c r="AN213" i="6" s="1"/>
  <c r="AM214" i="6"/>
  <c r="AN214" i="6" s="1"/>
  <c r="AM215" i="6"/>
  <c r="AN215" i="6" s="1"/>
  <c r="AM216" i="6"/>
  <c r="AN216" i="6" s="1"/>
  <c r="AM217" i="6"/>
  <c r="AN217" i="6" s="1"/>
  <c r="AM218" i="6"/>
  <c r="AN218" i="6" s="1"/>
  <c r="AM220" i="6"/>
  <c r="AN220" i="6" s="1"/>
  <c r="AM221" i="6"/>
  <c r="AN221" i="6" s="1"/>
  <c r="AM222" i="6"/>
  <c r="AN222" i="6" s="1"/>
  <c r="AM223" i="6"/>
  <c r="AN223" i="6" s="1"/>
  <c r="AM224" i="6"/>
  <c r="AN224" i="6" s="1"/>
  <c r="AM225" i="6"/>
  <c r="AN225" i="6" s="1"/>
  <c r="AM226" i="6"/>
  <c r="AN226" i="6" s="1"/>
  <c r="AM227" i="6"/>
  <c r="AN227" i="6" s="1"/>
  <c r="AM228" i="6"/>
  <c r="AN228" i="6" s="1"/>
  <c r="AM229" i="6"/>
  <c r="AN229" i="6" s="1"/>
  <c r="AM230" i="6"/>
  <c r="AN230" i="6" s="1"/>
  <c r="AM231" i="6"/>
  <c r="AN231" i="6" s="1"/>
  <c r="AM232" i="6"/>
  <c r="AN232" i="6" s="1"/>
  <c r="AM233" i="6"/>
  <c r="AN233" i="6" s="1"/>
  <c r="AM234" i="6"/>
  <c r="AN234" i="6" s="1"/>
  <c r="AM235" i="6"/>
  <c r="AN235" i="6" s="1"/>
  <c r="AM236" i="6"/>
  <c r="AN236" i="6" s="1"/>
  <c r="AM237" i="6"/>
  <c r="AN237" i="6" s="1"/>
  <c r="AM238" i="6"/>
  <c r="AN238" i="6" s="1"/>
  <c r="AM239" i="6"/>
  <c r="AN239" i="6" s="1"/>
  <c r="AM240" i="6"/>
  <c r="AN240" i="6" s="1"/>
  <c r="AM241" i="6"/>
  <c r="AN241" i="6" s="1"/>
  <c r="AM242" i="6"/>
  <c r="AN242" i="6" s="1"/>
  <c r="AM243" i="6"/>
  <c r="AN243" i="6" s="1"/>
  <c r="AM244" i="6"/>
  <c r="AN244" i="6" s="1"/>
  <c r="AM245" i="6"/>
  <c r="AN245" i="6" s="1"/>
  <c r="AM246" i="6"/>
  <c r="AN246" i="6" s="1"/>
  <c r="AM247" i="6"/>
  <c r="AN247" i="6" s="1"/>
  <c r="AM249" i="6"/>
  <c r="AN249" i="6" s="1"/>
  <c r="AM250" i="6"/>
  <c r="AN250" i="6" s="1"/>
  <c r="AM252" i="6"/>
  <c r="AN252" i="6" s="1"/>
  <c r="AM253" i="6"/>
  <c r="AN253" i="6" s="1"/>
  <c r="AM254" i="6"/>
  <c r="AN254" i="6" s="1"/>
  <c r="AM255" i="6"/>
  <c r="AN255" i="6" s="1"/>
  <c r="AM256" i="6"/>
  <c r="AN256" i="6" s="1"/>
  <c r="AM257" i="6"/>
  <c r="AN257" i="6" s="1"/>
  <c r="AM258" i="6"/>
  <c r="AN258" i="6" s="1"/>
  <c r="AM259" i="6"/>
  <c r="AN259" i="6" s="1"/>
  <c r="AM260" i="6"/>
  <c r="AN260" i="6" s="1"/>
  <c r="AM261" i="6"/>
  <c r="AN261" i="6" s="1"/>
  <c r="AM262" i="6"/>
  <c r="AN262" i="6" s="1"/>
  <c r="AM263" i="6"/>
  <c r="AN263" i="6" s="1"/>
  <c r="AM264" i="6"/>
  <c r="AN264" i="6" s="1"/>
  <c r="AM265" i="6"/>
  <c r="AN265" i="6" s="1"/>
  <c r="AM266" i="6"/>
  <c r="AN266" i="6" s="1"/>
  <c r="AM267" i="6"/>
  <c r="AN267" i="6" s="1"/>
  <c r="AM268" i="6"/>
  <c r="AN268" i="6" s="1"/>
  <c r="AM269" i="6"/>
  <c r="AN269" i="6" s="1"/>
  <c r="AM270" i="6"/>
  <c r="AN270" i="6" s="1"/>
  <c r="AM271" i="6"/>
  <c r="AN271" i="6" s="1"/>
  <c r="AM272" i="6"/>
  <c r="AN272" i="6" s="1"/>
  <c r="AM273" i="6"/>
  <c r="AN273" i="6" s="1"/>
  <c r="AM274" i="6"/>
  <c r="AN274" i="6" s="1"/>
  <c r="AM275" i="6"/>
  <c r="AN275" i="6" s="1"/>
  <c r="AM276" i="6"/>
  <c r="AN276" i="6" s="1"/>
  <c r="AM282" i="6"/>
  <c r="AN282" i="6" s="1"/>
  <c r="AM14" i="6"/>
  <c r="AN14" i="6" s="1"/>
  <c r="AM13" i="6"/>
  <c r="AN13" i="6" s="1"/>
  <c r="Y25" i="6"/>
  <c r="Z25" i="6" s="1"/>
  <c r="Y14" i="6"/>
  <c r="Z14" i="6" s="1"/>
  <c r="Y15" i="6"/>
  <c r="Z15" i="6" s="1"/>
  <c r="Y16" i="6"/>
  <c r="Z16" i="6" s="1"/>
  <c r="Y17" i="6"/>
  <c r="Z17" i="6" s="1"/>
  <c r="Y18" i="6"/>
  <c r="Z18" i="6" s="1"/>
  <c r="Y19" i="6"/>
  <c r="Z19" i="6" s="1"/>
  <c r="Y20" i="6"/>
  <c r="Z20" i="6" s="1"/>
  <c r="Y21" i="6"/>
  <c r="Z21" i="6" s="1"/>
  <c r="Y22" i="6"/>
  <c r="Z22" i="6" s="1"/>
  <c r="Y23" i="6"/>
  <c r="Z23" i="6" s="1"/>
  <c r="Y24" i="6"/>
  <c r="Z24" i="6" s="1"/>
  <c r="Y26" i="6"/>
  <c r="Z26" i="6" s="1"/>
  <c r="Y27" i="6"/>
  <c r="Z27" i="6" s="1"/>
  <c r="Y28" i="6"/>
  <c r="Z28" i="6" s="1"/>
  <c r="Y29" i="6"/>
  <c r="Z29" i="6" s="1"/>
  <c r="Y30" i="6"/>
  <c r="Z30" i="6" s="1"/>
  <c r="Y31" i="6"/>
  <c r="Z31" i="6" s="1"/>
  <c r="Y32" i="6"/>
  <c r="Z32" i="6" s="1"/>
  <c r="Y33" i="6"/>
  <c r="Z33" i="6" s="1"/>
  <c r="Y34" i="6"/>
  <c r="Z34" i="6" s="1"/>
  <c r="Y35" i="6"/>
  <c r="Z35" i="6" s="1"/>
  <c r="Y36" i="6"/>
  <c r="Z36" i="6" s="1"/>
  <c r="Y37" i="6"/>
  <c r="Z37" i="6" s="1"/>
  <c r="Y38" i="6"/>
  <c r="Z38" i="6" s="1"/>
  <c r="Y39" i="6"/>
  <c r="Z39" i="6" s="1"/>
  <c r="Y40" i="6"/>
  <c r="Z40" i="6" s="1"/>
  <c r="Y41" i="6"/>
  <c r="Z41" i="6" s="1"/>
  <c r="Y42" i="6"/>
  <c r="Z42" i="6" s="1"/>
  <c r="Y43" i="6"/>
  <c r="Z43" i="6" s="1"/>
  <c r="Y44" i="6"/>
  <c r="Z44" i="6" s="1"/>
  <c r="Y45" i="6"/>
  <c r="Z45" i="6" s="1"/>
  <c r="Y46" i="6"/>
  <c r="Z46" i="6" s="1"/>
  <c r="Y47" i="6"/>
  <c r="Z47" i="6" s="1"/>
  <c r="Y48" i="6"/>
  <c r="Z48" i="6" s="1"/>
  <c r="Y49" i="6"/>
  <c r="Z49" i="6" s="1"/>
  <c r="Y50" i="6"/>
  <c r="Y51" i="6"/>
  <c r="Y52" i="6"/>
  <c r="Z52" i="6" s="1"/>
  <c r="Y53" i="6"/>
  <c r="Z53" i="6" s="1"/>
  <c r="Y54" i="6"/>
  <c r="Z54" i="6" s="1"/>
  <c r="Y55" i="6"/>
  <c r="Z55" i="6" s="1"/>
  <c r="Y56" i="6"/>
  <c r="Z56" i="6" s="1"/>
  <c r="Y57" i="6"/>
  <c r="Z57" i="6" s="1"/>
  <c r="Y58" i="6"/>
  <c r="Z58" i="6" s="1"/>
  <c r="Y59" i="6"/>
  <c r="Z59" i="6" s="1"/>
  <c r="Y60" i="6"/>
  <c r="Z60" i="6" s="1"/>
  <c r="Y61" i="6"/>
  <c r="Z61" i="6" s="1"/>
  <c r="Y62" i="6"/>
  <c r="Z62" i="6" s="1"/>
  <c r="Y63" i="6"/>
  <c r="Z63" i="6" s="1"/>
  <c r="Y64" i="6"/>
  <c r="Z64" i="6" s="1"/>
  <c r="Y65" i="6"/>
  <c r="Z65" i="6" s="1"/>
  <c r="Y66" i="6"/>
  <c r="Z66" i="6" s="1"/>
  <c r="Y67" i="6"/>
  <c r="Z67" i="6" s="1"/>
  <c r="Y68" i="6"/>
  <c r="Z68" i="6" s="1"/>
  <c r="Y69" i="6"/>
  <c r="Z69" i="6" s="1"/>
  <c r="Y70" i="6"/>
  <c r="Z70" i="6" s="1"/>
  <c r="Y71" i="6"/>
  <c r="Z71" i="6" s="1"/>
  <c r="Y72" i="6"/>
  <c r="Z72" i="6" s="1"/>
  <c r="Y73" i="6"/>
  <c r="Z73" i="6" s="1"/>
  <c r="Y74" i="6"/>
  <c r="Z74" i="6" s="1"/>
  <c r="Y75" i="6"/>
  <c r="Z75" i="6" s="1"/>
  <c r="Y76" i="6"/>
  <c r="Z76" i="6" s="1"/>
  <c r="Y77" i="6"/>
  <c r="Z77" i="6" s="1"/>
  <c r="Y78" i="6"/>
  <c r="Z78" i="6" s="1"/>
  <c r="Y79" i="6"/>
  <c r="Z79" i="6" s="1"/>
  <c r="Y80" i="6"/>
  <c r="Z80" i="6" s="1"/>
  <c r="Y81" i="6"/>
  <c r="Z81" i="6" s="1"/>
  <c r="Y82" i="6"/>
  <c r="Z82" i="6" s="1"/>
  <c r="Y83" i="6"/>
  <c r="Z83" i="6" s="1"/>
  <c r="Y84" i="6"/>
  <c r="Z84" i="6" s="1"/>
  <c r="Y85" i="6"/>
  <c r="Z85" i="6" s="1"/>
  <c r="Y86" i="6"/>
  <c r="Z86" i="6" s="1"/>
  <c r="Y87" i="6"/>
  <c r="Z87" i="6" s="1"/>
  <c r="Y88" i="6"/>
  <c r="Z88" i="6" s="1"/>
  <c r="Y89" i="6"/>
  <c r="Z89" i="6" s="1"/>
  <c r="Y90" i="6"/>
  <c r="Z90" i="6" s="1"/>
  <c r="Y91" i="6"/>
  <c r="Z91" i="6" s="1"/>
  <c r="Y92" i="6"/>
  <c r="Z92" i="6" s="1"/>
  <c r="Y93" i="6"/>
  <c r="Z93" i="6" s="1"/>
  <c r="Y94" i="6"/>
  <c r="Z94" i="6" s="1"/>
  <c r="Y95" i="6"/>
  <c r="Z95" i="6" s="1"/>
  <c r="Y96" i="6"/>
  <c r="Z96" i="6" s="1"/>
  <c r="Y97" i="6"/>
  <c r="Z97" i="6" s="1"/>
  <c r="Y98" i="6"/>
  <c r="Z98" i="6" s="1"/>
  <c r="Y99" i="6"/>
  <c r="Z99" i="6" s="1"/>
  <c r="Y100" i="6"/>
  <c r="Z100" i="6" s="1"/>
  <c r="Y101" i="6"/>
  <c r="Z101" i="6" s="1"/>
  <c r="Y102" i="6"/>
  <c r="Z102" i="6" s="1"/>
  <c r="Y103" i="6"/>
  <c r="Z103" i="6" s="1"/>
  <c r="Y104" i="6"/>
  <c r="Z104" i="6" s="1"/>
  <c r="Y105" i="6"/>
  <c r="Z105" i="6" s="1"/>
  <c r="Y106" i="6"/>
  <c r="Z106" i="6" s="1"/>
  <c r="Y107" i="6"/>
  <c r="Z107" i="6" s="1"/>
  <c r="Y108" i="6"/>
  <c r="Z108" i="6" s="1"/>
  <c r="Y109" i="6"/>
  <c r="Z109" i="6" s="1"/>
  <c r="Y110" i="6"/>
  <c r="Z110" i="6" s="1"/>
  <c r="Y111" i="6"/>
  <c r="Z111" i="6" s="1"/>
  <c r="Y112" i="6"/>
  <c r="Z112" i="6" s="1"/>
  <c r="Y113" i="6"/>
  <c r="Z113" i="6" s="1"/>
  <c r="Y114" i="6"/>
  <c r="Z114" i="6" s="1"/>
  <c r="Y115" i="6"/>
  <c r="Z115" i="6" s="1"/>
  <c r="Y116" i="6"/>
  <c r="Z116" i="6" s="1"/>
  <c r="Y117" i="6"/>
  <c r="Z117" i="6" s="1"/>
  <c r="Y118" i="6"/>
  <c r="Z118" i="6" s="1"/>
  <c r="Y119" i="6"/>
  <c r="Z119" i="6" s="1"/>
  <c r="Y120" i="6"/>
  <c r="Z120" i="6" s="1"/>
  <c r="Y121" i="6"/>
  <c r="Z121" i="6" s="1"/>
  <c r="Y122" i="6"/>
  <c r="Z122" i="6" s="1"/>
  <c r="Y123" i="6"/>
  <c r="Z123" i="6" s="1"/>
  <c r="Y124" i="6"/>
  <c r="Z124" i="6" s="1"/>
  <c r="Y125" i="6"/>
  <c r="Z125" i="6" s="1"/>
  <c r="Y126" i="6"/>
  <c r="Z126" i="6" s="1"/>
  <c r="Y127" i="6"/>
  <c r="Z127" i="6" s="1"/>
  <c r="Y128" i="6"/>
  <c r="Z128" i="6" s="1"/>
  <c r="Y129" i="6"/>
  <c r="Z129" i="6" s="1"/>
  <c r="Y130" i="6"/>
  <c r="Z130" i="6" s="1"/>
  <c r="Y131" i="6"/>
  <c r="Z131" i="6" s="1"/>
  <c r="Y132" i="6"/>
  <c r="Z132" i="6" s="1"/>
  <c r="Y133" i="6"/>
  <c r="Z133" i="6" s="1"/>
  <c r="Y134" i="6"/>
  <c r="Z134" i="6" s="1"/>
  <c r="Y135" i="6"/>
  <c r="Z135" i="6" s="1"/>
  <c r="Y136" i="6"/>
  <c r="Z136" i="6" s="1"/>
  <c r="Y137" i="6"/>
  <c r="Z137" i="6" s="1"/>
  <c r="Y138" i="6"/>
  <c r="Z138" i="6" s="1"/>
  <c r="Y139" i="6"/>
  <c r="Z139" i="6" s="1"/>
  <c r="Y140" i="6"/>
  <c r="Z140" i="6" s="1"/>
  <c r="Y141" i="6"/>
  <c r="Z141" i="6" s="1"/>
  <c r="Y145" i="6"/>
  <c r="Z145" i="6" s="1"/>
  <c r="Y146" i="6"/>
  <c r="Z146" i="6" s="1"/>
  <c r="Y147" i="6"/>
  <c r="Z147" i="6" s="1"/>
  <c r="Y148" i="6"/>
  <c r="Z148" i="6" s="1"/>
  <c r="Y149" i="6"/>
  <c r="Z149" i="6" s="1"/>
  <c r="Y150" i="6"/>
  <c r="Z150" i="6" s="1"/>
  <c r="Y151" i="6"/>
  <c r="Z151" i="6" s="1"/>
  <c r="Y152" i="6"/>
  <c r="Z152" i="6" s="1"/>
  <c r="Y153" i="6"/>
  <c r="Z153" i="6" s="1"/>
  <c r="Y154" i="6"/>
  <c r="Z154" i="6" s="1"/>
  <c r="Y155" i="6"/>
  <c r="Z155" i="6" s="1"/>
  <c r="Y156" i="6"/>
  <c r="Z156" i="6" s="1"/>
  <c r="Y157" i="6"/>
  <c r="Z157" i="6" s="1"/>
  <c r="Y158" i="6"/>
  <c r="Z158" i="6" s="1"/>
  <c r="Y159" i="6"/>
  <c r="Z159" i="6" s="1"/>
  <c r="Y160" i="6"/>
  <c r="Z160" i="6" s="1"/>
  <c r="Y161" i="6"/>
  <c r="Z161" i="6" s="1"/>
  <c r="Y162" i="6"/>
  <c r="Z162" i="6" s="1"/>
  <c r="Y163" i="6"/>
  <c r="Z163" i="6" s="1"/>
  <c r="Y164" i="6"/>
  <c r="Z164" i="6" s="1"/>
  <c r="Y165" i="6"/>
  <c r="Z165" i="6" s="1"/>
  <c r="Y166" i="6"/>
  <c r="Z166" i="6" s="1"/>
  <c r="Y167" i="6"/>
  <c r="Z167" i="6" s="1"/>
  <c r="Y168" i="6"/>
  <c r="Z168" i="6" s="1"/>
  <c r="Y169" i="6"/>
  <c r="Z169" i="6" s="1"/>
  <c r="Y170" i="6"/>
  <c r="Z170" i="6" s="1"/>
  <c r="Y172" i="6"/>
  <c r="Z172" i="6" s="1"/>
  <c r="Y173" i="6"/>
  <c r="Z173" i="6" s="1"/>
  <c r="Y174" i="6"/>
  <c r="Z174" i="6" s="1"/>
  <c r="Y175" i="6"/>
  <c r="Z175" i="6" s="1"/>
  <c r="Y176" i="6"/>
  <c r="Z176" i="6" s="1"/>
  <c r="Y177" i="6"/>
  <c r="Z177" i="6" s="1"/>
  <c r="Y178" i="6"/>
  <c r="Z178" i="6" s="1"/>
  <c r="Y179" i="6"/>
  <c r="Z179" i="6" s="1"/>
  <c r="Y180" i="6"/>
  <c r="Z180" i="6" s="1"/>
  <c r="Y181" i="6"/>
  <c r="Z181" i="6" s="1"/>
  <c r="Y182" i="6"/>
  <c r="Z182" i="6" s="1"/>
  <c r="Y183" i="6"/>
  <c r="Z183" i="6" s="1"/>
  <c r="Y184" i="6"/>
  <c r="Z184" i="6" s="1"/>
  <c r="Y185" i="6"/>
  <c r="Z185" i="6" s="1"/>
  <c r="Y186" i="6"/>
  <c r="Z186" i="6" s="1"/>
  <c r="Y187" i="6"/>
  <c r="Z187" i="6" s="1"/>
  <c r="Y188" i="6"/>
  <c r="Z188" i="6" s="1"/>
  <c r="Y189" i="6"/>
  <c r="Z189" i="6" s="1"/>
  <c r="Y190" i="6"/>
  <c r="Z190" i="6" s="1"/>
  <c r="Y191" i="6"/>
  <c r="Z191" i="6" s="1"/>
  <c r="Y192" i="6"/>
  <c r="Z192" i="6" s="1"/>
  <c r="Y193" i="6"/>
  <c r="Z193" i="6" s="1"/>
  <c r="Y194" i="6"/>
  <c r="Z194" i="6" s="1"/>
  <c r="Y195" i="6"/>
  <c r="Z195" i="6" s="1"/>
  <c r="Y196" i="6"/>
  <c r="Z196" i="6" s="1"/>
  <c r="Y197" i="6"/>
  <c r="Z197" i="6" s="1"/>
  <c r="Y198" i="6"/>
  <c r="Z198" i="6" s="1"/>
  <c r="Y199" i="6"/>
  <c r="Z199" i="6" s="1"/>
  <c r="Y200" i="6"/>
  <c r="Z200" i="6" s="1"/>
  <c r="Y201" i="6"/>
  <c r="Z201" i="6" s="1"/>
  <c r="Y202" i="6"/>
  <c r="Z202" i="6" s="1"/>
  <c r="Y203" i="6"/>
  <c r="Z203" i="6" s="1"/>
  <c r="Y204" i="6"/>
  <c r="Z204" i="6" s="1"/>
  <c r="Y205" i="6"/>
  <c r="Z205" i="6" s="1"/>
  <c r="Y206" i="6"/>
  <c r="Z206" i="6" s="1"/>
  <c r="Y207" i="6"/>
  <c r="Z207" i="6" s="1"/>
  <c r="Y208" i="6"/>
  <c r="Z208" i="6" s="1"/>
  <c r="Y209" i="6"/>
  <c r="Z209" i="6" s="1"/>
  <c r="Y210" i="6"/>
  <c r="Z210" i="6" s="1"/>
  <c r="Y211" i="6"/>
  <c r="Z211" i="6" s="1"/>
  <c r="Y212" i="6"/>
  <c r="Z212" i="6" s="1"/>
  <c r="Y213" i="6"/>
  <c r="Z213" i="6" s="1"/>
  <c r="Y214" i="6"/>
  <c r="Z214" i="6" s="1"/>
  <c r="Y215" i="6"/>
  <c r="Z215" i="6" s="1"/>
  <c r="Y216" i="6"/>
  <c r="Z216" i="6" s="1"/>
  <c r="Y217" i="6"/>
  <c r="Z217" i="6" s="1"/>
  <c r="Y218" i="6"/>
  <c r="Z218" i="6" s="1"/>
  <c r="Y220" i="6"/>
  <c r="Z220" i="6" s="1"/>
  <c r="Y221" i="6"/>
  <c r="Z221" i="6" s="1"/>
  <c r="Y222" i="6"/>
  <c r="Z222" i="6" s="1"/>
  <c r="Y223" i="6"/>
  <c r="Z223" i="6" s="1"/>
  <c r="Y224" i="6"/>
  <c r="Z224" i="6" s="1"/>
  <c r="Y225" i="6"/>
  <c r="Z225" i="6" s="1"/>
  <c r="Y226" i="6"/>
  <c r="Z226" i="6" s="1"/>
  <c r="Y227" i="6"/>
  <c r="Z227" i="6" s="1"/>
  <c r="Y228" i="6"/>
  <c r="Z228" i="6" s="1"/>
  <c r="Y229" i="6"/>
  <c r="Z229" i="6" s="1"/>
  <c r="Y230" i="6"/>
  <c r="Z230" i="6" s="1"/>
  <c r="Y231" i="6"/>
  <c r="Z231" i="6" s="1"/>
  <c r="Y232" i="6"/>
  <c r="Z232" i="6" s="1"/>
  <c r="Y233" i="6"/>
  <c r="Z233" i="6" s="1"/>
  <c r="Y234" i="6"/>
  <c r="Z234" i="6" s="1"/>
  <c r="Y235" i="6"/>
  <c r="Z235" i="6" s="1"/>
  <c r="Y236" i="6"/>
  <c r="Z236" i="6" s="1"/>
  <c r="Y237" i="6"/>
  <c r="Z237" i="6" s="1"/>
  <c r="Y238" i="6"/>
  <c r="Z238" i="6" s="1"/>
  <c r="Y239" i="6"/>
  <c r="Z239" i="6" s="1"/>
  <c r="Y240" i="6"/>
  <c r="Z240" i="6" s="1"/>
  <c r="Y241" i="6"/>
  <c r="Z241" i="6" s="1"/>
  <c r="Y242" i="6"/>
  <c r="Z242" i="6" s="1"/>
  <c r="Y243" i="6"/>
  <c r="Z243" i="6" s="1"/>
  <c r="Y244" i="6"/>
  <c r="Z244" i="6" s="1"/>
  <c r="Y245" i="6"/>
  <c r="Z245" i="6" s="1"/>
  <c r="Y246" i="6"/>
  <c r="Z246" i="6" s="1"/>
  <c r="Y247" i="6"/>
  <c r="Z247" i="6" s="1"/>
  <c r="Y249" i="6"/>
  <c r="Z249" i="6" s="1"/>
  <c r="Y250" i="6"/>
  <c r="Z250" i="6" s="1"/>
  <c r="Y252" i="6"/>
  <c r="Z252" i="6" s="1"/>
  <c r="Y253" i="6"/>
  <c r="Z253" i="6" s="1"/>
  <c r="Y254" i="6"/>
  <c r="Z254" i="6" s="1"/>
  <c r="Y255" i="6"/>
  <c r="Z255" i="6" s="1"/>
  <c r="Y256" i="6"/>
  <c r="Z256" i="6" s="1"/>
  <c r="Y257" i="6"/>
  <c r="Z257" i="6" s="1"/>
  <c r="Y258" i="6"/>
  <c r="Z258" i="6" s="1"/>
  <c r="Y259" i="6"/>
  <c r="Z259" i="6" s="1"/>
  <c r="Y260" i="6"/>
  <c r="Z260" i="6" s="1"/>
  <c r="Y261" i="6"/>
  <c r="Z261" i="6" s="1"/>
  <c r="Y262" i="6"/>
  <c r="Z262" i="6" s="1"/>
  <c r="Y263" i="6"/>
  <c r="Z263" i="6" s="1"/>
  <c r="Y264" i="6"/>
  <c r="Z264" i="6" s="1"/>
  <c r="Y265" i="6"/>
  <c r="Z265" i="6" s="1"/>
  <c r="Y266" i="6"/>
  <c r="Z266" i="6" s="1"/>
  <c r="Y267" i="6"/>
  <c r="Z267" i="6" s="1"/>
  <c r="Y268" i="6"/>
  <c r="Z268" i="6" s="1"/>
  <c r="Y269" i="6"/>
  <c r="Z269" i="6" s="1"/>
  <c r="Y270" i="6"/>
  <c r="Z270" i="6" s="1"/>
  <c r="Y271" i="6"/>
  <c r="Z271" i="6" s="1"/>
  <c r="Y272" i="6"/>
  <c r="Z272" i="6" s="1"/>
  <c r="Y273" i="6"/>
  <c r="Z273" i="6" s="1"/>
  <c r="Y274" i="6"/>
  <c r="Z274" i="6" s="1"/>
  <c r="Y275" i="6"/>
  <c r="Z275" i="6" s="1"/>
  <c r="Y276" i="6"/>
  <c r="Z276" i="6" s="1"/>
  <c r="Y282" i="6"/>
  <c r="Z282" i="6" s="1"/>
  <c r="Y13" i="6"/>
  <c r="Z13" i="6" s="1"/>
  <c r="Z51" i="6" l="1"/>
  <c r="U144" i="6"/>
  <c r="Y144" i="6" s="1"/>
  <c r="Z144" i="6" s="1"/>
  <c r="U143" i="6"/>
  <c r="Y143" i="6" s="1"/>
  <c r="Z143" i="6" s="1"/>
  <c r="U142" i="6"/>
  <c r="Y142" i="6" s="1"/>
  <c r="Z142" i="6" s="1"/>
  <c r="AA42" i="6"/>
  <c r="Z50" i="6"/>
</calcChain>
</file>

<file path=xl/comments1.xml><?xml version="1.0" encoding="utf-8"?>
<comments xmlns="http://schemas.openxmlformats.org/spreadsheetml/2006/main">
  <authors>
    <author>fr</author>
    <author>a.hematizadeh</author>
    <author>a</author>
  </authors>
  <commentList>
    <comment ref="AK43" authorId="0" shapeId="0">
      <text>
        <r>
          <rPr>
            <b/>
            <sz val="9"/>
            <color indexed="81"/>
            <rFont val="Tahoma"/>
            <family val="2"/>
          </rPr>
          <t>به ناظر باید پرداخت شود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53" authorId="1" shapeId="0">
      <text>
        <r>
          <rPr>
            <b/>
            <sz val="9"/>
            <color indexed="81"/>
            <rFont val="Tahoma"/>
            <family val="2"/>
          </rPr>
          <t>فیش ندارد</t>
        </r>
      </text>
    </comment>
    <comment ref="V69" authorId="2" shapeId="0">
      <text>
        <r>
          <rPr>
            <b/>
            <sz val="9"/>
            <color indexed="81"/>
            <rFont val="Tahoma"/>
            <family val="2"/>
          </rPr>
          <t>مجری پرداخت کرده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71" authorId="2" shapeId="0">
      <text>
        <r>
          <rPr>
            <b/>
            <sz val="9"/>
            <color indexed="81"/>
            <rFont val="Tahoma"/>
            <family val="2"/>
          </rPr>
          <t>مجری پرداخت کرده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72" authorId="2" shapeId="0">
      <text>
        <r>
          <rPr>
            <b/>
            <sz val="9"/>
            <color indexed="81"/>
            <rFont val="Tahoma"/>
            <family val="2"/>
          </rPr>
          <t>مجری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77" authorId="2" shapeId="0">
      <text>
        <r>
          <rPr>
            <b/>
            <sz val="9"/>
            <color indexed="81"/>
            <rFont val="Tahoma"/>
            <family val="2"/>
          </rPr>
          <t>اوراق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77" authorId="2" shapeId="0">
      <text>
        <r>
          <rPr>
            <b/>
            <sz val="9"/>
            <color indexed="81"/>
            <rFont val="Tahoma"/>
            <family val="2"/>
          </rPr>
          <t>سو اوراق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81" authorId="1" shapeId="0">
      <text>
        <r>
          <rPr>
            <b/>
            <sz val="9"/>
            <color indexed="81"/>
            <rFont val="Tahoma"/>
            <family val="2"/>
          </rPr>
          <t>فیش ندارد</t>
        </r>
      </text>
    </comment>
    <comment ref="R122" authorId="1" shapeId="0">
      <text>
        <r>
          <rPr>
            <b/>
            <sz val="9"/>
            <color indexed="81"/>
            <rFont val="Tahoma"/>
            <family val="2"/>
          </rPr>
          <t>180874194 
فروش اوراق دو مرحله</t>
        </r>
      </text>
    </comment>
    <comment ref="AK135" authorId="0" shapeId="0">
      <text>
        <r>
          <rPr>
            <b/>
            <sz val="9"/>
            <color indexed="81"/>
            <rFont val="Tahoma"/>
            <family val="2"/>
          </rPr>
          <t>به دکتر سپیدنامه پرداخت شد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136" authorId="0" shapeId="0">
      <text>
        <r>
          <rPr>
            <b/>
            <sz val="9"/>
            <color indexed="81"/>
            <rFont val="Tahoma"/>
            <family val="2"/>
          </rPr>
          <t>به ناظر پرداخت شد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150" authorId="1" shapeId="0">
      <text>
        <r>
          <rPr>
            <b/>
            <sz val="9"/>
            <color indexed="81"/>
            <rFont val="Tahoma"/>
            <family val="2"/>
          </rPr>
          <t>دارد</t>
        </r>
      </text>
    </comment>
    <comment ref="AO151" authorId="1" shapeId="0">
      <text>
        <r>
          <rPr>
            <b/>
            <sz val="9"/>
            <color indexed="81"/>
            <rFont val="Tahoma"/>
            <family val="2"/>
          </rPr>
          <t>دارد</t>
        </r>
      </text>
    </comment>
    <comment ref="AK158" authorId="0" shapeId="0">
      <text>
        <r>
          <rPr>
            <b/>
            <sz val="9"/>
            <color indexed="81"/>
            <rFont val="Tahoma"/>
            <family val="2"/>
          </rPr>
          <t>به ناظر  پرداخت شد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59" authorId="2" shapeId="0">
      <text>
        <r>
          <rPr>
            <b/>
            <sz val="9"/>
            <color indexed="81"/>
            <rFont val="Tahoma"/>
            <family val="2"/>
          </rPr>
          <t>سود اوراق</t>
        </r>
      </text>
    </comment>
    <comment ref="R188" authorId="1" shapeId="0">
      <text/>
    </comment>
    <comment ref="AD189" authorId="1" shapeId="0">
      <text>
        <r>
          <rPr>
            <b/>
            <sz val="9"/>
            <color indexed="81"/>
            <rFont val="Tahoma"/>
            <family val="2"/>
          </rPr>
          <t>فیش ندارد</t>
        </r>
      </text>
    </comment>
    <comment ref="M190" authorId="1" shapeId="0">
      <text>
        <r>
          <rPr>
            <b/>
            <sz val="9"/>
            <color indexed="81"/>
            <rFont val="Tahoma"/>
            <family val="2"/>
          </rPr>
          <t>شماره قرارداد اولیه 32/1682 و متمم قرارداد شماره 32/507</t>
        </r>
      </text>
    </comment>
    <comment ref="N190" authorId="1" shapeId="0">
      <text>
        <r>
          <rPr>
            <b/>
            <sz val="9"/>
            <color indexed="81"/>
            <rFont val="Tahoma"/>
            <family val="2"/>
          </rPr>
          <t>تاریخ قرارداد اولیه  98/9/9 و تاریخ قرارداد متمم 1400/07/04</t>
        </r>
      </text>
    </comment>
    <comment ref="AB190" authorId="1" shapeId="0">
      <text>
        <r>
          <rPr>
            <b/>
            <sz val="9"/>
            <color indexed="81"/>
            <rFont val="Tahoma"/>
            <family val="2"/>
          </rPr>
          <t>0.9*(200000000)
+
11117000
=
191117000</t>
        </r>
      </text>
    </comment>
    <comment ref="R193" authorId="1" shapeId="0">
      <text>
        <r>
          <rPr>
            <b/>
            <sz val="9"/>
            <color indexed="81"/>
            <rFont val="Tahoma"/>
            <family val="2"/>
          </rPr>
          <t>651950000</t>
        </r>
      </text>
    </comment>
    <comment ref="M195" authorId="1" shapeId="0">
      <text>
        <r>
          <rPr>
            <b/>
            <sz val="9"/>
            <color indexed="81"/>
            <rFont val="Tahoma"/>
            <family val="2"/>
          </rPr>
          <t xml:space="preserve">شماره قرارداد اولیه 32/1654 و متمم قرارداد شماره 32/502 </t>
        </r>
      </text>
    </comment>
    <comment ref="N195" authorId="1" shapeId="0">
      <text>
        <r>
          <rPr>
            <b/>
            <sz val="9"/>
            <color indexed="81"/>
            <rFont val="Tahoma"/>
            <family val="2"/>
          </rPr>
          <t>تاریخ قرارداد اولیه  98/7/14 و تاریخ قرارداد متمم 1400/07/03</t>
        </r>
      </text>
    </comment>
    <comment ref="AB195" authorId="1" shapeId="0">
      <text>
        <r>
          <rPr>
            <b/>
            <sz val="9"/>
            <color indexed="81"/>
            <rFont val="Tahoma"/>
            <family val="2"/>
          </rPr>
          <t>0.9*(688000000)
+
37800000
=657000000</t>
        </r>
      </text>
    </comment>
    <comment ref="AF196" authorId="1" shapeId="0">
      <text>
        <r>
          <rPr>
            <b/>
            <sz val="9"/>
            <color indexed="81"/>
            <rFont val="Tahoma"/>
            <family val="2"/>
          </rPr>
          <t>49500000</t>
        </r>
      </text>
    </comment>
    <comment ref="R197" authorId="1" shapeId="0">
      <text>
        <r>
          <rPr>
            <b/>
            <sz val="9"/>
            <color indexed="81"/>
            <rFont val="Tahoma"/>
            <family val="2"/>
          </rPr>
          <t>170000000</t>
        </r>
      </text>
    </comment>
    <comment ref="R200" authorId="2" shapeId="0">
      <text>
        <r>
          <rPr>
            <b/>
            <sz val="9"/>
            <color indexed="81"/>
            <rFont val="Tahoma"/>
            <family val="2"/>
          </rPr>
          <t>سود اوراق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204" authorId="1" shapeId="0">
      <text>
        <r>
          <rPr>
            <b/>
            <sz val="9"/>
            <color indexed="81"/>
            <rFont val="Tahoma"/>
            <family val="2"/>
          </rPr>
          <t>120000000
 توسط صندوق حمایت از پژوهشگران
36000000
توسط دانشگاه</t>
        </r>
      </text>
    </comment>
    <comment ref="M214" authorId="1" shapeId="0">
      <text>
        <r>
          <rPr>
            <b/>
            <sz val="9"/>
            <color indexed="81"/>
            <rFont val="Tahoma"/>
            <family val="2"/>
          </rPr>
          <t>شماره قرارداد اولیه 32/1805 و متمم قرارداد شماره 32/506</t>
        </r>
      </text>
    </comment>
    <comment ref="N214" authorId="1" shapeId="0">
      <text>
        <r>
          <rPr>
            <b/>
            <sz val="9"/>
            <color indexed="81"/>
            <rFont val="Tahoma"/>
            <family val="2"/>
          </rPr>
          <t>تاریخ قرارداد اولیه  99/2/9 و تاریخ قرارداد متمم 1400/07/04</t>
        </r>
      </text>
    </comment>
    <comment ref="AB214" authorId="1" shapeId="0">
      <text>
        <r>
          <rPr>
            <b/>
            <sz val="9"/>
            <color indexed="81"/>
            <rFont val="Tahoma"/>
            <family val="2"/>
          </rPr>
          <t>0.9*(200000000)
+
10992000
=
190992000</t>
        </r>
      </text>
    </comment>
    <comment ref="AF222" authorId="1" shapeId="0">
      <text>
        <r>
          <rPr>
            <b/>
            <sz val="9"/>
            <color indexed="81"/>
            <rFont val="Tahoma"/>
            <family val="2"/>
          </rPr>
          <t>49410000</t>
        </r>
      </text>
    </comment>
    <comment ref="R228" authorId="1" shapeId="0">
      <text>
        <r>
          <rPr>
            <b/>
            <sz val="9"/>
            <color indexed="81"/>
            <rFont val="Tahoma"/>
            <family val="2"/>
          </rPr>
          <t>520 ورق اوراق خزانه 
1000000</t>
        </r>
      </text>
    </comment>
    <comment ref="AA228" authorId="1" shapeId="0">
      <text>
        <r>
          <rPr>
            <b/>
            <sz val="9"/>
            <color indexed="81"/>
            <rFont val="Tahoma"/>
            <family val="2"/>
          </rPr>
          <t>318559000
متمم
393262100</t>
        </r>
      </text>
    </comment>
    <comment ref="AB228" authorId="1" shapeId="0">
      <text>
        <r>
          <rPr>
            <b/>
            <sz val="9"/>
            <color indexed="81"/>
            <rFont val="Tahoma"/>
            <family val="2"/>
          </rPr>
          <t>286703100   متمم شده 353935890</t>
        </r>
      </text>
    </comment>
    <comment ref="R242" authorId="1" shapeId="0">
      <text>
        <r>
          <rPr>
            <b/>
            <sz val="9"/>
            <color indexed="81"/>
            <rFont val="Tahoma"/>
            <family val="2"/>
          </rPr>
          <t xml:space="preserve"> فیش تحویل پژوهش نشده است315000000</t>
        </r>
      </text>
    </comment>
    <comment ref="Q254" authorId="1" shapeId="0">
      <text>
        <r>
          <rPr>
            <b/>
            <sz val="9"/>
            <color indexed="81"/>
            <rFont val="Tahoma"/>
            <family val="2"/>
          </rPr>
          <t>مبلغ اولیه
4000000000 متمم قرارداد 5000000000</t>
        </r>
      </text>
    </comment>
    <comment ref="R254" authorId="1" shapeId="0">
      <text>
        <r>
          <rPr>
            <b/>
            <sz val="9"/>
            <color indexed="81"/>
            <rFont val="Tahoma"/>
            <family val="2"/>
          </rPr>
          <t xml:space="preserve">1000  برگ اوراق یک میلیون ریالی خرانه به قیمت762446885 ریال فروخته شده </t>
        </r>
      </text>
    </comment>
    <comment ref="S254" authorId="1" shapeId="0">
      <text>
        <r>
          <rPr>
            <b/>
            <sz val="9"/>
            <color indexed="81"/>
            <rFont val="Tahoma"/>
            <family val="2"/>
          </rPr>
          <t>676  برگ اوراق یک میلیون ریالی خرانه به قیمت562665973 ریال فروخته</t>
        </r>
      </text>
    </comment>
    <comment ref="AK254" authorId="1" shapeId="0">
      <text>
        <r>
          <rPr>
            <b/>
            <sz val="9"/>
            <color indexed="81"/>
            <rFont val="Tahoma"/>
            <family val="2"/>
          </rPr>
          <t xml:space="preserve">10 % (400000000 ریال) بابت حق نظارت فنی موسسه آب و خاک کشور </t>
        </r>
      </text>
    </comment>
  </commentList>
</comments>
</file>

<file path=xl/comments2.xml><?xml version="1.0" encoding="utf-8"?>
<comments xmlns="http://schemas.openxmlformats.org/spreadsheetml/2006/main">
  <authors>
    <author>Neda Fatholahi</author>
    <author>fr</author>
    <author>a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Neda Fatholahi: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21" authorId="1" shapeId="0">
      <text>
        <r>
          <rPr>
            <b/>
            <sz val="9"/>
            <color indexed="81"/>
            <rFont val="Tahoma"/>
            <family val="2"/>
          </rPr>
          <t>به دکتر سپیدنامه پرداخت شد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22" authorId="1" shapeId="0">
      <text>
        <r>
          <rPr>
            <b/>
            <sz val="9"/>
            <color indexed="81"/>
            <rFont val="Tahoma"/>
            <family val="2"/>
          </rPr>
          <t>به ناظر پرداخت شد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44" authorId="1" shapeId="0">
      <text>
        <r>
          <rPr>
            <b/>
            <sz val="9"/>
            <color indexed="81"/>
            <rFont val="Tahoma"/>
            <family val="2"/>
          </rPr>
          <t>به ناظر باید پرداخت شود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01" authorId="2" shapeId="0">
      <text>
        <r>
          <rPr>
            <b/>
            <sz val="9"/>
            <color indexed="81"/>
            <rFont val="Tahoma"/>
            <family val="2"/>
          </rPr>
          <t>مجری پرداخت کرده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03" authorId="2" shapeId="0">
      <text>
        <r>
          <rPr>
            <b/>
            <sz val="9"/>
            <color indexed="81"/>
            <rFont val="Tahoma"/>
            <family val="2"/>
          </rPr>
          <t>مجری پرداخت کرده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04" authorId="2" shapeId="0">
      <text>
        <r>
          <rPr>
            <b/>
            <sz val="9"/>
            <color indexed="81"/>
            <rFont val="Tahoma"/>
            <family val="2"/>
          </rPr>
          <t>مجری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5" authorId="2" shapeId="0">
      <text>
        <r>
          <rPr>
            <b/>
            <sz val="9"/>
            <color indexed="81"/>
            <rFont val="Tahoma"/>
            <family val="2"/>
          </rPr>
          <t>اوراق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25" authorId="2" shapeId="0">
      <text>
        <r>
          <rPr>
            <b/>
            <sz val="9"/>
            <color indexed="81"/>
            <rFont val="Tahoma"/>
            <family val="2"/>
          </rPr>
          <t>سو اوراق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28" authorId="2" shapeId="0">
      <text>
        <r>
          <rPr>
            <b/>
            <sz val="9"/>
            <color indexed="81"/>
            <rFont val="Tahoma"/>
            <family val="2"/>
          </rPr>
          <t>سود اوراق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8" authorId="1" shapeId="0">
      <text>
        <r>
          <rPr>
            <b/>
            <sz val="9"/>
            <color indexed="81"/>
            <rFont val="Tahoma"/>
            <family val="2"/>
          </rPr>
          <t>196558750 lمتمم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28" authorId="1" shapeId="0">
      <text>
        <r>
          <rPr>
            <b/>
            <sz val="9"/>
            <color indexed="81"/>
            <rFont val="Tahoma"/>
            <family val="2"/>
          </rPr>
          <t>176902875 متمم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3" authorId="2" shapeId="0">
      <text>
        <r>
          <rPr>
            <sz val="9"/>
            <color indexed="81"/>
            <rFont val="Tahoma"/>
            <family val="2"/>
          </rPr>
          <t xml:space="preserve">مجری
</t>
        </r>
      </text>
    </comment>
    <comment ref="AJ133" authorId="2" shapeId="0">
      <text>
        <r>
          <rPr>
            <sz val="9"/>
            <color indexed="81"/>
            <rFont val="Tahoma"/>
            <family val="2"/>
          </rPr>
          <t xml:space="preserve">مجری
</t>
        </r>
      </text>
    </comment>
    <comment ref="U149" authorId="2" shapeId="0">
      <text>
        <r>
          <rPr>
            <sz val="9"/>
            <color indexed="81"/>
            <rFont val="Tahoma"/>
            <family val="2"/>
          </rPr>
          <t xml:space="preserve">بدهی مجری
</t>
        </r>
      </text>
    </comment>
    <comment ref="AJ149" authorId="2" shapeId="0">
      <text>
        <r>
          <rPr>
            <sz val="9"/>
            <color indexed="81"/>
            <rFont val="Tahoma"/>
            <family val="2"/>
          </rPr>
          <t xml:space="preserve">بدهی مجری
</t>
        </r>
      </text>
    </comment>
    <comment ref="U153" authorId="1" shapeId="0">
      <text>
        <r>
          <rPr>
            <b/>
            <sz val="9"/>
            <color indexed="81"/>
            <rFont val="Tahoma"/>
            <family val="2"/>
          </rPr>
          <t>1014500000</t>
        </r>
        <r>
          <rPr>
            <sz val="9"/>
            <color indexed="81"/>
            <rFont val="Tahoma"/>
            <family val="2"/>
          </rPr>
          <t xml:space="preserve">
913050000</t>
        </r>
      </text>
    </comment>
    <comment ref="W157" authorId="1" shapeId="0">
      <text>
        <r>
          <rPr>
            <sz val="9"/>
            <color indexed="81"/>
            <rFont val="Tahoma"/>
            <family val="2"/>
          </rPr>
          <t xml:space="preserve">سهم دانشگاه
</t>
        </r>
      </text>
    </comment>
    <comment ref="AJ158" authorId="2" shapeId="0">
      <text>
        <r>
          <rPr>
            <b/>
            <sz val="9"/>
            <color indexed="81"/>
            <rFont val="Tahoma"/>
            <family val="2"/>
          </rPr>
          <t>مجری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74" authorId="1" shapeId="0">
      <text>
        <r>
          <rPr>
            <b/>
            <sz val="9"/>
            <color indexed="81"/>
            <rFont val="Tahoma"/>
            <family val="2"/>
          </rPr>
          <t>متمم
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74" authorId="1" shapeId="0">
      <text>
        <r>
          <rPr>
            <b/>
            <sz val="9"/>
            <color indexed="81"/>
            <rFont val="Tahoma"/>
            <family val="2"/>
          </rPr>
          <t>به ناظر  پرداخت شد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84" authorId="2" shapeId="0">
      <text>
        <r>
          <rPr>
            <b/>
            <sz val="9"/>
            <color indexed="81"/>
            <rFont val="Tahoma"/>
            <family val="2"/>
          </rPr>
          <t>سود اوراق</t>
        </r>
      </text>
    </comment>
  </commentList>
</comments>
</file>

<file path=xl/sharedStrings.xml><?xml version="1.0" encoding="utf-8"?>
<sst xmlns="http://schemas.openxmlformats.org/spreadsheetml/2006/main" count="7985" uniqueCount="2265">
  <si>
    <t xml:space="preserve">شماره طرح </t>
  </si>
  <si>
    <t xml:space="preserve">وضعیت </t>
  </si>
  <si>
    <t>سازمان طرف قرارداد</t>
  </si>
  <si>
    <t>شماره ثبت</t>
  </si>
  <si>
    <t>عنوان طرح</t>
  </si>
  <si>
    <t>قرارداد خارجی</t>
  </si>
  <si>
    <t>مبلغ قرارداد خارجی</t>
  </si>
  <si>
    <t>مبلغ واریز شده به دانشگاه از طرف سازمان</t>
  </si>
  <si>
    <t>اقساط</t>
  </si>
  <si>
    <t>پروپوزال</t>
  </si>
  <si>
    <t>ناظر</t>
  </si>
  <si>
    <t>صحافی</t>
  </si>
  <si>
    <t>تاریخ اتمام</t>
  </si>
  <si>
    <t>مجری اول</t>
  </si>
  <si>
    <t>تاریخ شروع قرارداد</t>
  </si>
  <si>
    <t>تاریخ پایان قرارداد</t>
  </si>
  <si>
    <t>اول</t>
  </si>
  <si>
    <t>دوم</t>
  </si>
  <si>
    <t>سوم</t>
  </si>
  <si>
    <t>چهارم</t>
  </si>
  <si>
    <t>مجری</t>
  </si>
  <si>
    <t>بیمه</t>
  </si>
  <si>
    <t>مالیات</t>
  </si>
  <si>
    <t>قسط اول</t>
  </si>
  <si>
    <t>قسط دوم</t>
  </si>
  <si>
    <t>قسط سوم</t>
  </si>
  <si>
    <t>قسط چهارم</t>
  </si>
  <si>
    <t>قسط پنجم</t>
  </si>
  <si>
    <t>قسط ششم</t>
  </si>
  <si>
    <t>قسط نهایی</t>
  </si>
  <si>
    <t>اضافی</t>
  </si>
  <si>
    <t>در حال اجرا</t>
  </si>
  <si>
    <t>اخذ خدمات در زمینه حوادث و پیشگری در زمینه حوادث و پیشگیری از تهدیدات و آسیب پذیری های فضای تبادل اطلاعات و 60 فقره تست نفوذ در سامانه های مطرح استان ایلام</t>
  </si>
  <si>
    <t>محمد تنهایی</t>
  </si>
  <si>
    <t>97/10/19</t>
  </si>
  <si>
    <t>ندارد</t>
  </si>
  <si>
    <t>97/12/21</t>
  </si>
  <si>
    <t>بومی سازی و اکتساب دانش فنی طراحی و ساخت جداگر پایه لرزه ای غیرفعال به منظور کاهش خطر پذیری تاسیسات شرکت ملی گاز در مقابل زلزله</t>
  </si>
  <si>
    <t>دارد</t>
  </si>
  <si>
    <t>17518/10</t>
  </si>
  <si>
    <t>97/12/25</t>
  </si>
  <si>
    <t>97/12/28</t>
  </si>
  <si>
    <t>رابطه بین نشت و فشار برای اقطار و جنس مختلف لوله در شهر ایلام و ارائه پیشنهادات برای شبکه آبرسانی</t>
  </si>
  <si>
    <t>جعفر مامی زاده</t>
  </si>
  <si>
    <t>98/12/25</t>
  </si>
  <si>
    <t>64/24856</t>
  </si>
  <si>
    <t>طراحی الگوی کارآفرینی بریا داشن آموزان ابتدایی شهر ایلام</t>
  </si>
  <si>
    <t>مریم عزیزی</t>
  </si>
  <si>
    <t>محمد ایدی</t>
  </si>
  <si>
    <t>علی رضا حسینی</t>
  </si>
  <si>
    <t>171/17970</t>
  </si>
  <si>
    <t>97/11/29</t>
  </si>
  <si>
    <t>بررسی نحوه ارتقا اثر بخشی دوره های آموزشی کارکنان واحدهای صنعتی استان کرمانشاه در سال 1397</t>
  </si>
  <si>
    <t>علی نوری</t>
  </si>
  <si>
    <t>97/11/27</t>
  </si>
  <si>
    <t>طراحی روش مناسب ساماندهی نیروی انسانی آموزش و پرورش استان ایلام</t>
  </si>
  <si>
    <t xml:space="preserve">صید مهدی ویسه </t>
  </si>
  <si>
    <t>اسفندیار محمدی</t>
  </si>
  <si>
    <t>صندوق حمایت از پژوهشگران و فناوران کشور</t>
  </si>
  <si>
    <t>6114ص98</t>
  </si>
  <si>
    <t>مطالعه ترانسکریپتوم و واکاوی ترکیبات موثره ریحان</t>
  </si>
  <si>
    <t>علی اشرف مهرابی</t>
  </si>
  <si>
    <t>98/3/6400ص</t>
  </si>
  <si>
    <t>مطالعات تفصیلی ارزیابی تناسب اراضی (تعیین الگوی کشت بهینه) شبکه ابیاری و تامین آب روستاهای زید، تلخاب و زرانگوش در شهرستان بدره به مساحت حدود 680 هکتار</t>
  </si>
  <si>
    <t>محمود رستمی نیا</t>
  </si>
  <si>
    <t>بررسی وضعیت امنیت سامانه مدیریت امور آموزشی سماء ( آپا )</t>
  </si>
  <si>
    <t>حسین مهدی زاده</t>
  </si>
  <si>
    <t>خاتمه یافته</t>
  </si>
  <si>
    <t>رضا سلیمانی</t>
  </si>
  <si>
    <t>مطالعه شیوه های درآمدزایی هنرستان های فنی حرفه ای و کار و دانش آموزش و پرورش استان ایلام</t>
  </si>
  <si>
    <t>علی حیات نیا</t>
  </si>
  <si>
    <t>اردشیر شیری</t>
  </si>
  <si>
    <t>مطالعات تناسب اراضی نیمه تفضصیلی دقیق و بازنگری خاکشناسی شبکه آبیاری تحت فشار ولیعصر در شهرستان بدره به مساحت حدود 2000 هکتار</t>
  </si>
  <si>
    <t>98/10/15</t>
  </si>
  <si>
    <t>علی سایه میری</t>
  </si>
  <si>
    <t>98/9154</t>
  </si>
  <si>
    <t>طراحی و تحویل نرم افزار خانه مجازی به صورت گرافیکی برای شبیه سازی قبض مشترکین خانگی در راستای آموزش و اصلاح الگوی مصرف</t>
  </si>
  <si>
    <t>امین مرادخانی</t>
  </si>
  <si>
    <t>طراحی نظام ارتباطات سازمانی و سنش اثربخشی کانال های ارتباطی و ارائه راهکارهای بهبود</t>
  </si>
  <si>
    <t>علی یاسینی</t>
  </si>
  <si>
    <t>بررسی شاخص‌های زیست محیطی فرایند پالایش گاز در شرکت پالایش گاز بیدبلند به روش ارزیابی چرخه حیات</t>
  </si>
  <si>
    <t>کامران خیرعلی پور</t>
  </si>
  <si>
    <t>131/95/19504</t>
  </si>
  <si>
    <t>96/11/10</t>
  </si>
  <si>
    <t>طرح جامع فنآوری اطلاعات شرکت توزیع نیروی برق استان ایلام</t>
  </si>
  <si>
    <t>7527/64</t>
  </si>
  <si>
    <t>تجزیه و تحلیل نتایج طرح سنجش سلامت جسمانی و آمادگی تحصیلی نوآموزان بدو ورود به دبستان استان ایلام در پنج سال اخیر</t>
  </si>
  <si>
    <t>سیدمحمد موسوی</t>
  </si>
  <si>
    <t>96/12/28</t>
  </si>
  <si>
    <t>امید علی باپیری</t>
  </si>
  <si>
    <t>بررسی وضعیت آموزش های قرانی در مدارس و ارائه راهکارها ارتقا و جذابیت آنها</t>
  </si>
  <si>
    <t>علیمراد موسی پور</t>
  </si>
  <si>
    <t>خلیل کمربیگی</t>
  </si>
  <si>
    <t>1798/و/96</t>
  </si>
  <si>
    <t xml:space="preserve">بررسی ژنتیک تحمل به خشکیدگی در درختان بلوط ایرانی  و شناسایی ژنوتیپ های مقاوم به خشکیدگی در جنگل های بلوط استان ایلام </t>
  </si>
  <si>
    <t>99/10/30</t>
  </si>
  <si>
    <t>بررسی ژنتیک تحمل به خشکیدگی در درختان بلوط و شناسایی ژنوتیپ های مقاوم در جنگل های بلوط استان ایلام</t>
  </si>
  <si>
    <t>97/12/29</t>
  </si>
  <si>
    <t>مهدی حیدری</t>
  </si>
  <si>
    <t>توران احمدی</t>
  </si>
  <si>
    <t>شناسایی ذائقه‌های دانش‌آموزان استان ایلام نسبت به میان وعده‌های غذایی و ارائه الگوی مطلوب</t>
  </si>
  <si>
    <t xml:space="preserve">آمنه صدر </t>
  </si>
  <si>
    <t>انجام تست نفوذ روی 30 وب سایت داخل کشور</t>
  </si>
  <si>
    <t>16455/10</t>
  </si>
  <si>
    <t>97/12/19</t>
  </si>
  <si>
    <t>بررسی و تحلیل روند تغییرات کمی و کیفی پساب تصفیه خانه فاضلاب شهر ایوان جهت استفاده در آبیاری اراضی کشاورزی و فضای سبز</t>
  </si>
  <si>
    <t>97/11/17</t>
  </si>
  <si>
    <t>شناسایی و ارزیابی اثرات زیست محیطی با روش LCA در شرکت پالایش گاز ایلام</t>
  </si>
  <si>
    <t>97/10/16</t>
  </si>
  <si>
    <t>98/10/16</t>
  </si>
  <si>
    <t>محسن توکلی</t>
  </si>
  <si>
    <t>96/3482</t>
  </si>
  <si>
    <t xml:space="preserve">تهیه سند راهبردی مدیریت جامع آبخیز در حوزة آبخیز رودخانه میمه </t>
  </si>
  <si>
    <t xml:space="preserve">محسن توکلی </t>
  </si>
  <si>
    <t>استانداری استان ایلام</t>
  </si>
  <si>
    <t>32/6/37788</t>
  </si>
  <si>
    <t>95/10/12</t>
  </si>
  <si>
    <t xml:space="preserve">واکاوی علل طلاق در شهر ایلام (یک مطالعه کیفی) </t>
  </si>
  <si>
    <t xml:space="preserve">صدیقه پیری </t>
  </si>
  <si>
    <t>13/9311</t>
  </si>
  <si>
    <t>97/11/13</t>
  </si>
  <si>
    <t>بررسی میزان رضایت مراجعین از عملکرد بهزیستی ایلام</t>
  </si>
  <si>
    <t>سید غلامرضا حسینی</t>
  </si>
  <si>
    <t>96/12/29</t>
  </si>
  <si>
    <t>بررسی وضعیت کمی پراکنش و ابعاد دموگرافیک خشونت در استان ایلام</t>
  </si>
  <si>
    <t>96/11/15</t>
  </si>
  <si>
    <t>131/96/18000</t>
  </si>
  <si>
    <t>محاسبه نرخ خرابی تجهیزات و ارزیابی قابلیت اطمینان شبکه مبتنی بر سیستم GIS</t>
  </si>
  <si>
    <t xml:space="preserve">حاجی کریمی </t>
  </si>
  <si>
    <t>118-2/93/3169</t>
  </si>
  <si>
    <t>93/11/19</t>
  </si>
  <si>
    <t>طرح تفصیلی منطقه حفاظت شده مانشت و قلارنگ (فاز دوم)</t>
  </si>
  <si>
    <t>جواد میرزایی</t>
  </si>
  <si>
    <t>بررسی مقایسه و تجزیه و تحلیل شاخص های توزیع منابع مالی آموزش و پرورش استان ایلام در ده سال اخیر</t>
  </si>
  <si>
    <t>جواد ابراهیمی</t>
  </si>
  <si>
    <t>باقر درویشی</t>
  </si>
  <si>
    <t>131/95/16456</t>
  </si>
  <si>
    <t>مطالعه بکارگیری نیروگاه‌های CHP در شبکه توزیع برق استان ایلام</t>
  </si>
  <si>
    <t xml:space="preserve"> مجید ولی زاده</t>
  </si>
  <si>
    <t>97/12/20</t>
  </si>
  <si>
    <t>تدوین سند راهبردی علم و فناوری استان ایلام</t>
  </si>
  <si>
    <t>همایون مرادنژادی</t>
  </si>
  <si>
    <t>98/10/10</t>
  </si>
  <si>
    <t>95/12/24</t>
  </si>
  <si>
    <t xml:space="preserve">تآثیر برگزاری استارت آپ ویکند بر اتقاء روحیه کارآفرینی داشجویان </t>
  </si>
  <si>
    <t>حشمت اله عسگری</t>
  </si>
  <si>
    <t>95/12/29</t>
  </si>
  <si>
    <t>97/12/13</t>
  </si>
  <si>
    <t>فتح الله محمدیان</t>
  </si>
  <si>
    <t>حاجی کریمی</t>
  </si>
  <si>
    <t>22/97/10213</t>
  </si>
  <si>
    <t>بررسی تحلیل جامعه شناختی آسیب های فرهنگی و اجتماعی در استان ایلام</t>
  </si>
  <si>
    <t>علی فیض الهی</t>
  </si>
  <si>
    <t>32/1156</t>
  </si>
  <si>
    <t>97/12/15</t>
  </si>
  <si>
    <t>احداث باغ تحقیقاتی سازگاری و مادری پسته جهت تهیه پیوندک در چردوال</t>
  </si>
  <si>
    <t>اکبر اسماعلیلی</t>
  </si>
  <si>
    <t>بررسی وضعیت کمی، پراکنش و ابعاد دموگرافیک خودکشی در استان ایلام</t>
  </si>
  <si>
    <t>علی ایار</t>
  </si>
  <si>
    <t xml:space="preserve">بررسی کیفیت فلزات سنگین آب رودخانه دویرج </t>
  </si>
  <si>
    <t>131/97/5310</t>
  </si>
  <si>
    <t xml:space="preserve">طراحی و ساخت استراکچر دو محوره ردیاب نور خورشید مجهز به تمیز کننده سطح پنل‌های خورشیدی </t>
  </si>
  <si>
    <t>سعید دانیالی</t>
  </si>
  <si>
    <t>95/11/20</t>
  </si>
  <si>
    <t xml:space="preserve">طراحی واحد غشایی نانوفیلتراسیون و الکترودیالیز برای حذف ناخالصی های آمین در گردش پالایشگاه گاز ایلام مطابق فرم پیشنهاد پروژه مصب توسط کارفرما </t>
  </si>
  <si>
    <t>بهروز بیاتی</t>
  </si>
  <si>
    <t>تدوین گزارشی سی فقره تست نفوذ</t>
  </si>
  <si>
    <t xml:space="preserve">مطالعة تطبیقی خدمات ارائه شده به کودکان در استان های کشور (ایلام و کرمانشاه) </t>
  </si>
  <si>
    <t>بتول رستمی</t>
  </si>
  <si>
    <t>13/12086</t>
  </si>
  <si>
    <t xml:space="preserve">تعیین میزان تأثیر طرح تأمین مالی خرد بر توانمندسازی زنان روستایی استان ایلام </t>
  </si>
  <si>
    <t>95/07/10</t>
  </si>
  <si>
    <t>سنخ‌شناسی سبک‌های دین‌داری دانش‌آموزان(مورد مطالعه: دانش‌آموزان دوره تحصیلی متوسطه دوم استان ایلام)</t>
  </si>
  <si>
    <t xml:space="preserve">بهروز سپیدنامه </t>
  </si>
  <si>
    <t>یارمحمد قاسمی</t>
  </si>
  <si>
    <t>یاسان اله پوراشرف</t>
  </si>
  <si>
    <t>شرکت مانا دانش پاساگارد</t>
  </si>
  <si>
    <t xml:space="preserve"> 157-M</t>
  </si>
  <si>
    <t>بررسی یون های موجود در نفت خام میدان آذر نفتی</t>
  </si>
  <si>
    <t>آسیب شناسی و ارزیابی نقاط قوت و ضعف پیمان برون سپارس خدمات معاونت بهره برداری شرکت گاز هرمزگان از منظرهای مختلف و ارائه راهکارهای اصلاح و بهبود آن</t>
  </si>
  <si>
    <t xml:space="preserve">آسیب شناسی فرآیند هدایت تحصیلی دانش آموزان پایة نهم استان ایلام </t>
  </si>
  <si>
    <t>سید علی موسوی</t>
  </si>
  <si>
    <t xml:space="preserve">بررسی وضعیت تجهیزات مدارس استان از منظر ارگونومی و استانداردها </t>
  </si>
  <si>
    <t>حبیب‌اله علی رحمی</t>
  </si>
  <si>
    <t xml:space="preserve">شناسایی و رتبه بندی آسیب های اجتماعی دانش آموزان متوسط بر اساس روش تحلیل سلسله مراتبی (AHP) </t>
  </si>
  <si>
    <t>محمد سلیمان نژاد</t>
  </si>
  <si>
    <t xml:space="preserve">بررسی وضعیت سلامت جسمانی و روانی معلمان زن سرپرست خانوار </t>
  </si>
  <si>
    <t xml:space="preserve">اسحاق قیصریان </t>
  </si>
  <si>
    <t>97/1325</t>
  </si>
  <si>
    <t xml:space="preserve">ارزیابی اکولوژیکی و اقتصادی-اجتماعی طرح جنگلکاری سرخ گیری شهرستان ایوان </t>
  </si>
  <si>
    <t>علی مهدوی</t>
  </si>
  <si>
    <t xml:space="preserve">ارزیابی اقتصادی – اجتماعی و اکولوژیکی طرح جنگل کاری اقتصادی مشارکتی (جام) </t>
  </si>
  <si>
    <t xml:space="preserve">بررسی وضعیت سلامت روانی دانش آموزان دورة اول متوسطة استان ایلام </t>
  </si>
  <si>
    <t xml:space="preserve">مطالعه شیوه‌های اجرایی شدن ساحت تربیت زیستی سند تحول بنیادین در مدارس استان ایلام </t>
  </si>
  <si>
    <t>محمد عزیزی</t>
  </si>
  <si>
    <t>97/3/10723</t>
  </si>
  <si>
    <t xml:space="preserve">ارزیابی سیستم های آبیاری بارانی دشت های جنوبی استان ایلام و بهینه سازی پارامترهای طراحی با لحاظ شرایط اقلیمی و اقتصادی </t>
  </si>
  <si>
    <t>حمزه علیزاده</t>
  </si>
  <si>
    <t>96/12/26</t>
  </si>
  <si>
    <t>ارزیابی سیستم های آبیاری بارانی دشت های شمالی استان ایلام و بهینه سازی پارامترهای طراحی با لحاظ شرایط اقلیمی و اقتصادی</t>
  </si>
  <si>
    <t>بهروز سپیدنامه</t>
  </si>
  <si>
    <t>دانشگاه ایلام</t>
  </si>
  <si>
    <t xml:space="preserve">اسفندیار محمدی </t>
  </si>
  <si>
    <t>ستاد توسعه زیست فناوری کشور</t>
  </si>
  <si>
    <t>عبدالله شایان</t>
  </si>
  <si>
    <t xml:space="preserve">مریم تفرجی یگانه </t>
  </si>
  <si>
    <t>93/12/17</t>
  </si>
  <si>
    <t>مطالعات خاکشناسی نیمه تفصیلی دقیق اراضی شبکه آبیاری و زهکشی بخش مرکزی ایلام</t>
  </si>
  <si>
    <t>93/3/51926</t>
  </si>
  <si>
    <t>مطالعات خاکشناسی نیمه تفصیلی دقیق اراضی شبکه آبیاری و زهکشی دشت گوراب میمه، شهرستان دهلران</t>
  </si>
  <si>
    <t>93/3/17429</t>
  </si>
  <si>
    <t xml:space="preserve">مطالعات خاکشناسی نیمه تفصیلی دقیق اراضی شبکه آبیاری و زه کشی ورگر شهرستان آبدانان </t>
  </si>
  <si>
    <t>94/3/18896</t>
  </si>
  <si>
    <t xml:space="preserve">مطالعات خاکشناسی نیمه تفصیلیل دقیق اراضی شبکه آبیاری و زهکشی زید، تلخاب، زرانگوش و عباس آباد بدره و دره شهر </t>
  </si>
  <si>
    <t>118/2-94/74</t>
  </si>
  <si>
    <t xml:space="preserve">تغییر اقلیم و اثرات آن بر مناطق حفاظت شده ایلام </t>
  </si>
  <si>
    <t>نورالدین رستمی</t>
  </si>
  <si>
    <t>6309/900</t>
  </si>
  <si>
    <t xml:space="preserve">بررسی و پیش بینی اثر تغییر اقلیم بر منابع آب حوضه آبخیز سد ایلام </t>
  </si>
  <si>
    <t>14/41/2629</t>
  </si>
  <si>
    <t xml:space="preserve">بررسی علل مهاجرت از استان ایلام به خارج از استان بر اساس الگوی جاذبه </t>
  </si>
  <si>
    <t>95/03/11</t>
  </si>
  <si>
    <t>95/07/11</t>
  </si>
  <si>
    <t>95/11/16</t>
  </si>
  <si>
    <t xml:space="preserve">شبیه‌سازی برج اتان گیری و سیکل سرماسازی پروپان پالایشگاه گاز ایلام با نرم‌افزارHysys 8.8)  Aspen </t>
  </si>
  <si>
    <t>سید حسین حسینی</t>
  </si>
  <si>
    <t>94/12/27</t>
  </si>
  <si>
    <t>شبیه سازی واحد تثبیت میعانات گازی پالایشگاه گاز ایلام با استفاده از نرم افزار hysys</t>
  </si>
  <si>
    <t>مرجان تنظیفی</t>
  </si>
  <si>
    <t>شرکت مهندسی تعمیرات انتقال نیروی تهران</t>
  </si>
  <si>
    <t>15/94/526</t>
  </si>
  <si>
    <t>بهره‌گیری از تجربیات مشاور در زمینه طراحی و شبیه‌سازی یک دستگاه مولد ولتاژ متغییر در کمیته پژوهش شرکت</t>
  </si>
  <si>
    <t>مسعود باقلانی</t>
  </si>
  <si>
    <t>پژوهشگاه دانشهای بنیادی</t>
  </si>
  <si>
    <t>توسیع مجتمع ساده‌گون</t>
  </si>
  <si>
    <t xml:space="preserve">سمیه مرادی  </t>
  </si>
  <si>
    <t>95/12/14</t>
  </si>
  <si>
    <t>4/12905</t>
  </si>
  <si>
    <t>95/10/22</t>
  </si>
  <si>
    <t>بررسی میزان و علل ضایعات نان در شهرستان اهواز</t>
  </si>
  <si>
    <t xml:space="preserve">کبری حیدربیگی </t>
  </si>
  <si>
    <t>95/10/16</t>
  </si>
  <si>
    <t>95/12/18</t>
  </si>
  <si>
    <t>95/12/21</t>
  </si>
  <si>
    <t>بررسی ویژگیهای زبانی کودکان دو زبانه کردی- فارسی مبتلا به سندرم داون</t>
  </si>
  <si>
    <t>مریم تفرجی</t>
  </si>
  <si>
    <t>1532/1/2/05</t>
  </si>
  <si>
    <t>93/11/12</t>
  </si>
  <si>
    <t xml:space="preserve">بررسی وضعیت تخلفات راهور و ارائه راهکارهای کاهش آن </t>
  </si>
  <si>
    <t>25/95/13390</t>
  </si>
  <si>
    <t>95/10/26</t>
  </si>
  <si>
    <t xml:space="preserve">تدوین سند اقتصاد مقاومتی در حوزة آموزش‌های فنی و حرفه‌ای </t>
  </si>
  <si>
    <t>95/3/24372</t>
  </si>
  <si>
    <t xml:space="preserve">مطالعات تفصیلی خاکشناسی و تناسب اراضی(تعیین الگوی کشت بهینه) در اراضی شبکه آبیاری و زهکشی بخش مرکزی ایلام و گلم زرد شهرستان مهران </t>
  </si>
  <si>
    <t>32/165</t>
  </si>
  <si>
    <t>استفاده از واترباکس به عنوان روش نوین برای توسعه باغات دیم استان ایلام</t>
  </si>
  <si>
    <t xml:space="preserve">مسعود بازگیر </t>
  </si>
  <si>
    <t xml:space="preserve">مطالعات خاکشناسی نیمه تفصیلی دقیق طرح ساماندهی سیستم های آبیاری باغات بخش سیوان ایلام </t>
  </si>
  <si>
    <t xml:space="preserve">محمود رستمی نیا </t>
  </si>
  <si>
    <t>95/3/372</t>
  </si>
  <si>
    <t>95/11/17</t>
  </si>
  <si>
    <t xml:space="preserve">ارزیابی تناسب اراضی( تعیین الگوی کشت) و بازنگری خاکشناسی اراضی شبکه آبیاری تحت فشار کن‌سرخ شهرستان مهران </t>
  </si>
  <si>
    <t>11-58142</t>
  </si>
  <si>
    <t xml:space="preserve">تجهیز آزمایشگاه فرسایش بادی و ریزگرد، شناسایی کانون ها و نقاط مولد ریزگرد در استان و تست و ارزیابی برخی مالچ های غیر نفتی(شناسایی کانونهای بحرانی ریزگردها و ارزیابی دوام خاک پوشش های زیستی استان ایلام) </t>
  </si>
  <si>
    <t>بررسی عوامل مؤثر بر افت تحصیلی دانش آموزان تحت پوشش بهزیستی (مطالعة موردی استان ایلام)</t>
  </si>
  <si>
    <t xml:space="preserve">زهرا رضایی نسب </t>
  </si>
  <si>
    <t xml:space="preserve">بررسی عوامل اجتماعی مؤثر بر خودکشی(مطالعه کیفی خودکشی در شهرستان دره‌شهر) </t>
  </si>
  <si>
    <t>95/12/27</t>
  </si>
  <si>
    <t xml:space="preserve">طرح جامع فقر در استان ایلام (فقر، آسیب‌پذیری و سیاست‌های مناسب برای تعدیل آن) </t>
  </si>
  <si>
    <t xml:space="preserve">برسی اثربخشی خدمات توانبخشی، مراقبتی و درمانی مراکز ارائه خدمات توانبخشی در منزل (مورد مطالعه معلولین تحت حمایت اداره کل بهزیستس استان ایلام) </t>
  </si>
  <si>
    <t>بررسی وضعیت کمی، پراکنش و ابعاد دموگرافیک سلامت روان در استان ایلام</t>
  </si>
  <si>
    <t>جهانشاه محمدزاده</t>
  </si>
  <si>
    <t xml:space="preserve">مدلسازی و بهینه‌سازی واحدهای شیرین سازی گاز با آمین و تثبیت میعانات گازی پالایشگاه گاز ایلام با نرم افزار (Aspen- Hysy) </t>
  </si>
  <si>
    <t>32/415</t>
  </si>
  <si>
    <t xml:space="preserve">توصیف دستور زبان کردی ایلامی </t>
  </si>
  <si>
    <t>95/11/11</t>
  </si>
  <si>
    <t>95/12/28</t>
  </si>
  <si>
    <t>519/220</t>
  </si>
  <si>
    <t xml:space="preserve">شناسایی فرصتهای کارآفرینی در پیاده روی اربعین حسینی </t>
  </si>
  <si>
    <t xml:space="preserve">محمد ایدی </t>
  </si>
  <si>
    <t xml:space="preserve">شناسایی ظرفیت‌های خالی صنایع استان ایلام و ارائه راهکارهای لازم </t>
  </si>
  <si>
    <t>مطالعه وضعیت موجود حاشیه نشینان کمربند شمالی شهر ایلام</t>
  </si>
  <si>
    <t xml:space="preserve">واکاوی معنایی آموزش چند فرهنگی از دیدگاه معلمان و دانشجو معلمان </t>
  </si>
  <si>
    <t>96/33</t>
  </si>
  <si>
    <t>بازنگری مطالعات تفصیلی اجرائی آبخیزداری حوزه شهر ایلام به مساحت 12778 دانشگاه ایلام</t>
  </si>
  <si>
    <t>97/12/14</t>
  </si>
  <si>
    <t>32/440</t>
  </si>
  <si>
    <t>بررسی چالشها و موانع پیش روی فرایند خصوصی سازی بخش فرهنگی و هنری در استان ایلام</t>
  </si>
  <si>
    <t xml:space="preserve">اردشیر شیری </t>
  </si>
  <si>
    <t>93/12/25</t>
  </si>
  <si>
    <t>973/113/891</t>
  </si>
  <si>
    <t xml:space="preserve">مطالعة امامزاده شاه احمد شهرستان دره شهر </t>
  </si>
  <si>
    <t xml:space="preserve">توران احمدی </t>
  </si>
  <si>
    <t>97/3/30451</t>
  </si>
  <si>
    <t>مطالعات خاکشناسی نیمه تفضیلی دقیق ارزیابی تناسب اراضی شبکه آبیاری تحت فشار گنبد پیرمحمد در شهرستان ارکواز ملکشاهی</t>
  </si>
  <si>
    <t>97/610/5390</t>
  </si>
  <si>
    <t>97/12/18</t>
  </si>
  <si>
    <t>بررسی بار میکروبی و میزان افلاتوکسین M1 در شیر خام گاوداری های صنعتی، سنتی و مراکز جمع آوری و عرضه شیر در سطح استان ایلام</t>
  </si>
  <si>
    <t>الهه خواجه علی</t>
  </si>
  <si>
    <t>973/113/4099</t>
  </si>
  <si>
    <t>مطالعه سایت موزه دره‌شهر</t>
  </si>
  <si>
    <t xml:space="preserve">بررسی کیفیت تدریس معلمان استان ایلام و عوامل مرتبط با آن </t>
  </si>
  <si>
    <t>علی بیرمی پور</t>
  </si>
  <si>
    <t>131/95/16453</t>
  </si>
  <si>
    <t>98/10/17</t>
  </si>
  <si>
    <t>طراحی و ساخت منبع برق  DC برای سیستمهای قابل حمل خورشیدی برای استفاده عشایر</t>
  </si>
  <si>
    <t xml:space="preserve">سعید دانیالی </t>
  </si>
  <si>
    <t>131/96/16867</t>
  </si>
  <si>
    <t>بررسی اثر آلودگی گوگردی چشمه‌های آب گرم دهلران بر عملکرد تجهیزات شبکة فشار ضعیف و ارائه راهکارهای مقابله با آن</t>
  </si>
  <si>
    <t>محمود روشنی</t>
  </si>
  <si>
    <t>95/12/26</t>
  </si>
  <si>
    <t>مدلسازی جامع شبکة الکترونیکی و توربوژنراتورهای پالایشگاه گاز ایلام</t>
  </si>
  <si>
    <t xml:space="preserve">تدوین سند ارتقای وضعیت زنان و خانواده در استان </t>
  </si>
  <si>
    <t>96/12/20</t>
  </si>
  <si>
    <t>زهرا رضایی نسب</t>
  </si>
  <si>
    <t>95/32082</t>
  </si>
  <si>
    <t>95/12/20</t>
  </si>
  <si>
    <t>طراحی و ساخت ماژول هوشمندسازی کابل سرویس مشترکین</t>
  </si>
  <si>
    <t>ولی اله طلایی زاده</t>
  </si>
  <si>
    <t>فهم چیستی عدم رغبت مردم نسبت به استفاده از تلفن ثابت</t>
  </si>
  <si>
    <t>98/12/19</t>
  </si>
  <si>
    <t xml:space="preserve">مقایسه میزان اثر بخشی و هزینه – اثر بخشی خدمات با یارانه و بدون یارانه در مراکز مشاوره غیر دولتی (مطالعه موردی: بهزیستی ایلام) </t>
  </si>
  <si>
    <t xml:space="preserve"> اردشیر شیری </t>
  </si>
  <si>
    <t>تحلیل خطر لرزه ای برای خطوط انتقال و ایستگاهههای گاز شبکه انتقال گاز ایلام</t>
  </si>
  <si>
    <t>حمیدرضا امامی پور</t>
  </si>
  <si>
    <t>دفتر پژوهش و برنامه ریزی</t>
  </si>
  <si>
    <t>240/14920</t>
  </si>
  <si>
    <t>درس هایی از اطلاحات مالیاتی دهه 1990 برای ایران با تاکید بر مالیات بر مجموع درآمد</t>
  </si>
  <si>
    <t>صندوق حمایت از پژوهشگرا و فناوران کشور</t>
  </si>
  <si>
    <t>98/ص/8709</t>
  </si>
  <si>
    <t>طراحی، ساخت و شناسایی ماتالیزگرهای جدید بر پایه نانوحفره های HMS و FSM-16 و بررسی نقش کاتالیزگری آنها در واکنش های چند جزیی مهم آلی</t>
  </si>
  <si>
    <t>مریم حجامی</t>
  </si>
  <si>
    <t>1400/02/22</t>
  </si>
  <si>
    <t>شناسایی و اولویت بندی نیازهای پژوهشی استان ایلام</t>
  </si>
  <si>
    <t>کرم خلیلی</t>
  </si>
  <si>
    <t>مطالعات تفصیلی اجرایی آبخیزاداری پارسل شیرپناه حوزه سد شرفشاه به مساحت 3000 هکتار</t>
  </si>
  <si>
    <t>98/12/29</t>
  </si>
  <si>
    <t>6538/900</t>
  </si>
  <si>
    <t xml:space="preserve">مطالعه علل کاهش کیفیت آب رودخانه دویرج و ارائه راهکارهای علاج بخشی </t>
  </si>
  <si>
    <t>بهینه سازی مصرف اب و معرفی گونه های گیاهی زینتی مناسب در محدوده فضای سبز شرکت پالایش گاز ایلام</t>
  </si>
  <si>
    <t>حمزه علی علیزاده</t>
  </si>
  <si>
    <t>تعیین خصوصیت و شبیه سازی مولکولی جذب آب، متان و مرکاپتان روی مولکولارسیو مورد استفاده در بستر نم زدایی</t>
  </si>
  <si>
    <t>بررسی ملاحظات حفاظتی و بهره‌برداری شبکه توزیع برق استان ایلام در حضور گسترده نیروگاههای تجدپذیر خانگی تا سقف ظرفیت انشعاب</t>
  </si>
  <si>
    <t>صباح دانیار</t>
  </si>
  <si>
    <t>آموزش و پرورش استان همدان</t>
  </si>
  <si>
    <t>32/1721</t>
  </si>
  <si>
    <t>شیوع شناسی استفاده از فضای مجازی در بین دانش آموزان دوره های تحصیلی متوسطه استان همدان و ارائه راهکارهای تربیتی</t>
  </si>
  <si>
    <t>وزرات کشور</t>
  </si>
  <si>
    <t>کارسنجی و براورد نیروی انسانی مورد نیاز شرکت پالایش گاز ایلام با رویکرد بهره وری</t>
  </si>
  <si>
    <t>مسعود صیدی</t>
  </si>
  <si>
    <t>98/11/14</t>
  </si>
  <si>
    <t>6/98/8267/900</t>
  </si>
  <si>
    <t>مطالعات رسوبخیزی حوضه سد ایلام و راه‌های کنترل و کاهش رسوب ورودی به سد</t>
  </si>
  <si>
    <t>98/3/48182ص</t>
  </si>
  <si>
    <t>طراحی و ایجاد سامانه‌های اطلاعات مکانی مناطق با آبیاری تحت فشار استان ایلام</t>
  </si>
  <si>
    <t>بررسی شاخص‌های زیست محیطی شرکت پالایش گاز پارسیان.</t>
  </si>
  <si>
    <t>98/12/10</t>
  </si>
  <si>
    <t>98/12/12</t>
  </si>
  <si>
    <t>تحقیق و پژوهش در تعیین شرایط مناسب احیا و امکان استفاده مجدد از جاذبهای غیرفعال شده بستر نم زادی گاز</t>
  </si>
  <si>
    <t>99/12/10</t>
  </si>
  <si>
    <t>مطالعه ارزیابی میزان موفقیت طرح های بمارزه با موخور Lornothuseuropaeus در جنگل های استان ایلام و پیشنهاد مناسب ترین روش مبارزه با آن</t>
  </si>
  <si>
    <t>97-و/8658</t>
  </si>
  <si>
    <t>بررسی سازگاری گ.نه های درختی و درختچه ای کاشته شده در مناطق خشک و اولویت بندی مناسب ترین گونه ها جهت کاشت در مناطق مشابه</t>
  </si>
  <si>
    <t>98/11/20</t>
  </si>
  <si>
    <t>98/31606</t>
  </si>
  <si>
    <t>98/10/28</t>
  </si>
  <si>
    <t>فهم چرایی استرس شغلی در میان کارکنان شرکت توزیع برق استان ایلام و ارائه راهکارهای کاهش آن</t>
  </si>
  <si>
    <t>99/10/28</t>
  </si>
  <si>
    <t>124/983474</t>
  </si>
  <si>
    <t>98/12/28</t>
  </si>
  <si>
    <t>بررسی موانع و مشکلات وصول درآمدهای استانی و اراه راهکارهای آن</t>
  </si>
  <si>
    <t>22/98/9620</t>
  </si>
  <si>
    <t>98/12/20</t>
  </si>
  <si>
    <t>بررسی وضعیت موجود مولفه های اقتصاد فرهنگ در استان ایلام و راهکارهای تقویت آن؛ با تاکید بر توانمندسازی ظرفیت های محلی اقتصاد فرهنگ</t>
  </si>
  <si>
    <t>عزیز کلانتری</t>
  </si>
  <si>
    <t>122/27739</t>
  </si>
  <si>
    <t>98/12/27</t>
  </si>
  <si>
    <t xml:space="preserve">بررسی راهکارهای جذب سرمایه گذاری و ایجاد صنایع دانش بنیان در استان ایلام </t>
  </si>
  <si>
    <t>17/84790</t>
  </si>
  <si>
    <t>بررسی و تحلیل زنجیره ارزش (تولید و توزیع) دام و طیور در استان ایلام و ارائه راهکارهای اصلاح آن</t>
  </si>
  <si>
    <t>شاکر محمدی</t>
  </si>
  <si>
    <t>99/12/27</t>
  </si>
  <si>
    <t>32/1791</t>
  </si>
  <si>
    <t>مطالعه کیفی بیکاری تحصیل کرده ها، دلایل و راهکارها</t>
  </si>
  <si>
    <t xml:space="preserve">زینب طولابی </t>
  </si>
  <si>
    <t>تدوین برنامه مداخله ای شناختی رفتاری مدیریت خشم با تاکید مدل بوم شناختی و اثربخشی ان در بین نوجوانان استان ایلام</t>
  </si>
  <si>
    <t>وحید احمدی</t>
  </si>
  <si>
    <t>بررسی روند و عوامل لمسی و واقعی مرتبط با تورم در استان ایلام و ارائه راهکارهای مقابله با ان</t>
  </si>
  <si>
    <t>118-3/98/4887</t>
  </si>
  <si>
    <t>بررسی آثار و پیامدهای زیست محیطی تخریب اکوسیستم های طبیعی و راهکارهای احیا زیست بوم های اسیب دیده حاز اهمیت استان</t>
  </si>
  <si>
    <t>آسیب شناسی کارکردهای مدیریت منابع انسانی در استانداری و واحدهای تابعه و اراه الگوی مبتنی بر رویکرد ترکیبی</t>
  </si>
  <si>
    <t>انجام  پدافند غیر عامل اماکن و تاسیسات حائز اهمیت در حوزه استان</t>
  </si>
  <si>
    <t>فرامرز میرزازاده</t>
  </si>
  <si>
    <t>بررسی وضعیت فرهنگ نماز در استانداری و واحدهای تابعه و ارائه راهکارهای ارتقا</t>
  </si>
  <si>
    <t>سید امین حسینی</t>
  </si>
  <si>
    <t>بررسی وضعیت استقرار مدیریت سبز در استانداری و واحدهای تابعه و راهکارهای علمی ارتقا ان</t>
  </si>
  <si>
    <t>مرجان واحدی</t>
  </si>
  <si>
    <t>شناسایی روند تغییرات شاخص های جمعیتی در استان ایلام طی سالهای 90 الی 98</t>
  </si>
  <si>
    <t>لیلا صالحی</t>
  </si>
  <si>
    <t xml:space="preserve">بررسی آسیب پذیری خطر زلزله برای ساختمان های استانداری و فرمانداری های تابعه </t>
  </si>
  <si>
    <t>نسرین بخشایش</t>
  </si>
  <si>
    <t>32/1759</t>
  </si>
  <si>
    <t>شناسایی عوامل گرایش نوجوانان شهر ایلام به اعتیاد</t>
  </si>
  <si>
    <t>983/113/11904</t>
  </si>
  <si>
    <t>پاکزاد آزادخانی</t>
  </si>
  <si>
    <t>بررسی و امکان سنجی استفاده از شبکه عصبی جهت تشخیص سنسور معیوب</t>
  </si>
  <si>
    <t>جعفر طاوسی</t>
  </si>
  <si>
    <t>بررسی راهکارهای ارتقای ارتباط دانشگاه با صنعت و جامعه</t>
  </si>
  <si>
    <t>آموزش و پرورش استان ایلام</t>
  </si>
  <si>
    <t>46/27335</t>
  </si>
  <si>
    <t>تاثیر المپیاد ورزشی درون مدرسه ای استان ایلام بر تحقق اهداف درس تربیت بدنی</t>
  </si>
  <si>
    <t>رحمان محمدی</t>
  </si>
  <si>
    <t>32/1728</t>
  </si>
  <si>
    <t>اجرای برنامه های مربوط به ارتقای کیفیت کاراموزی و ارتقای اشتغال پذیری دانشجویان مطابق دستورالعمل دفتر ارتباط با صنعت و جامعه</t>
  </si>
  <si>
    <t>نعمت اله شیری</t>
  </si>
  <si>
    <t>98/11/1</t>
  </si>
  <si>
    <t>آسیب شناسی برون سپاری فعالیت‌های آموزشی نهضت سوادآموزی استان ایلام</t>
  </si>
  <si>
    <t>هوشنگ خشنود</t>
  </si>
  <si>
    <t>شناسایی و ارائه‌ی راهکارهای افزایش منابع درآمدی در آموزش و پرورش استان ایلام</t>
  </si>
  <si>
    <t>مریم لاله ماژین</t>
  </si>
  <si>
    <t>شناسایی فرصت ها و چالش های فرایند یاددهی- یادگیری در مناطق مرزی استان ایلام</t>
  </si>
  <si>
    <t>طرح تأثیر برنامه‌های تدبیر بر ارتقای فرآیندهای آموزشی، پژوهشی و ادارای از دیدگاه مدیران مدارس ابتدایی استان ایلام</t>
  </si>
  <si>
    <t>تقی حقیار</t>
  </si>
  <si>
    <t>تعیین ویژگی‌های فیزیولوژیکی، آنتروپومتریکی، تکنیکی و روانی فوتبالیست‌های زیر 13 سال مدارس استان ایلام</t>
  </si>
  <si>
    <t>رستم علیزاده</t>
  </si>
  <si>
    <t>993/113/4060</t>
  </si>
  <si>
    <t>مطالعه پایگاه تپه های پیش از تاریخ دهلران</t>
  </si>
  <si>
    <t>مسعود صادقی راد</t>
  </si>
  <si>
    <t>917/900</t>
  </si>
  <si>
    <t>مطالعه و طراحی شبکه پایش کیفیت منابع اب حوضه ابریز دهلران</t>
  </si>
  <si>
    <t>99/4652</t>
  </si>
  <si>
    <t>مطالعه و طراحی سیستم زمین در شبکه توزیع نیروی برق استان ایلام با توجه به ویژگی های اقلیمی و ساختار خاک مناطق استان ایلام</t>
  </si>
  <si>
    <t xml:space="preserve">مطالعه غنی‌سازی پوشش جنگلی اطراف پالایشگاه گاز استان ایلام با استفاده از گونه‌های سازگار </t>
  </si>
  <si>
    <t>پلیس مبارزه با مواد مخدر ناجا</t>
  </si>
  <si>
    <t>31/61/15</t>
  </si>
  <si>
    <t xml:space="preserve">طراحی و ساخت نانو آپتاحسگر کوکایین در سرم خون </t>
  </si>
  <si>
    <t>رتبه‌بندی عوامل مؤثر بر کارآفرینی زنان در استان ایلام در بخش تعاونی از طریق تصمیم‌گیری چندشاخصه با رویکرد فازی</t>
  </si>
  <si>
    <t>67/1/147</t>
  </si>
  <si>
    <t xml:space="preserve">بهنگام سازی بخش اول طرح آمایش استان و تدوین برنامه استراتژیک استان در سه بخش خدمات، کشاورزی و صنعت و معدن و ده شهرستان. </t>
  </si>
  <si>
    <t>اندازه‌گیری زمان انتظار ارباب رجوعان پزشکی قانونی استان ایلام</t>
  </si>
  <si>
    <t>95/11/12</t>
  </si>
  <si>
    <t>122/20948</t>
  </si>
  <si>
    <t>بررسی ومطالعه نحوه تکمیل چرخه صنایع نساجی استان ایلام</t>
  </si>
  <si>
    <t>131/95/5622</t>
  </si>
  <si>
    <t xml:space="preserve">سیستم ارسال و دریافت داده بر روی کنتور دیجیتال با قبلیت تشخیص برق دزدی </t>
  </si>
  <si>
    <t xml:space="preserve">مسعود باقلانی </t>
  </si>
  <si>
    <t>963/113/77</t>
  </si>
  <si>
    <t>بررسی زبان‌شناختی و تهیه و تدوین اطلس آوایی کردی ایلام</t>
  </si>
  <si>
    <t>25/95/13392</t>
  </si>
  <si>
    <t xml:space="preserve">ارزیابی اثر بخشی آموزش‌های فنی و حرفه‌ای محصول محور و رایج بر اشتغال و یادگیری کارآموزان مراکز آموزش فنی و حرفه‌ای شهرستان ایلام </t>
  </si>
  <si>
    <t>6504/900</t>
  </si>
  <si>
    <t xml:space="preserve">مطالعه علل کاهش کیفیت آب رودخانه میمه و ارائه راه کارهای علاج بخشی </t>
  </si>
  <si>
    <t>3688/900</t>
  </si>
  <si>
    <t>بررسی کیفیت فلزات سنگین آب رودخانه میمه</t>
  </si>
  <si>
    <t>95/11/30</t>
  </si>
  <si>
    <t xml:space="preserve">تخمین تلفات شبکه فشار ضعیف با استفاده از روشی ابتکار مبتنی بر ضریب بار قرایت شده با در نظر گرفتن محدودیت های اطلاعاتی- مطالعه موردی: 13 پست خانگی دارای ثبات بخش موسیان </t>
  </si>
  <si>
    <t>94/10/09</t>
  </si>
  <si>
    <t xml:space="preserve">تعیین میزان تحقق اهداف طرح هوشمندسازی مدارس، شناسایی چالشها و راهکارها در مدارس هوشمند شهر ایلام </t>
  </si>
  <si>
    <t>مظفر بگ محمدی</t>
  </si>
  <si>
    <t xml:space="preserve">طراحی، توسعه و پیاده سازی افزونه چک آپ امنیتی وب‌سایتها برای مرورگرهای کروم، فایرفاکس و مرورگر ملی ساینا  ( آپا ) کروم، فایرفاکس و مرورگر ملی ساینا  ( آپا ) </t>
  </si>
  <si>
    <t xml:space="preserve">سامانه پایش و مانیتورینگ هوشمند سامانه های اینترنت و شبکه ملی اطلاعات (ایسفا) ( آپا ) </t>
  </si>
  <si>
    <t>96/10/20</t>
  </si>
  <si>
    <t xml:space="preserve">شناسایی شاخص‌های تعالی فرهنگ سازمانی مبتنی بر استاندارد کیفیت ISO 9001-2015  در اداره کل بهزیستی استان ایلام </t>
  </si>
  <si>
    <t>طراحی مدل بومی توامندسازی حرفه‌ای مدیران مدارس ابتدایی آموزش و پرورش استان ایلام</t>
  </si>
  <si>
    <t>سامانه احراز هویت یکپارچه (sso) و طراحی وب سرویس و API امن احتصاصی برای سیستم SSO ( آپا )</t>
  </si>
  <si>
    <t>شیوع‌شناسی شبکه‌های اجتماعی مجازی در بین دانش‌آموزان دورة متوسطه استان ایلام و ارائه الگوی مطلوب</t>
  </si>
  <si>
    <t>97/12/11</t>
  </si>
  <si>
    <t>استفاده از بسترهای جدید جهت اندازه گیری دقیق گزینش پذیر و ارزان جیوه در نمونه های اب استان ایلام و فاضلاب مارخانجات این استان با استفاده از روش ولتامتری</t>
  </si>
  <si>
    <t xml:space="preserve">علل کم رغبتی معلمان استان ایلام نسبت به بهره گیری از شیوه های نوین تدریس مورد مطالعه: (مقاطع ابتدایی و متوسطة اول و دوم) </t>
  </si>
  <si>
    <t>حسن مؤمنی</t>
  </si>
  <si>
    <t>96/792</t>
  </si>
  <si>
    <t xml:space="preserve">ارزیابی کارایی استفاده از مالچ نفتی در فرسایش بادی و تثبیت شن‌های روان منطقة ابوغویر دهلران </t>
  </si>
  <si>
    <t>پارک علم و فناوری استان ایلام</t>
  </si>
  <si>
    <t>1/96/1146</t>
  </si>
  <si>
    <t>96/12/19</t>
  </si>
  <si>
    <t>بررسی زیست بوم کسب و کارهای نوپای فاوای بومی در استان ایلام</t>
  </si>
  <si>
    <t>96/12/15</t>
  </si>
  <si>
    <t>بررسی عوامل مؤثر بر توانمندسازی مربیان و معاونین پرورشی استان ایلام</t>
  </si>
  <si>
    <t>96/12/16</t>
  </si>
  <si>
    <t> بررسی ماهیت و آثار حقوقی شروط ضمن عقد در قراردادهای شرکت پالایش گاز ایلام مطابق فرم پیشنهاد پروژه مصوب توسط کارفرما</t>
  </si>
  <si>
    <t>پرویز باقری</t>
  </si>
  <si>
    <t>97/3/84/73</t>
  </si>
  <si>
    <t xml:space="preserve">مطالعات نیمه تفصیلی دقیق ارزیابی تناسب اراضی (تعیین الگوی کشت) شبکه آبیاری و تأمین آب شهرستان سیروان به مساحت حدود 3000 هکتار </t>
  </si>
  <si>
    <t>بسیج علمی -پژوهشی</t>
  </si>
  <si>
    <t>519/221/358</t>
  </si>
  <si>
    <t>تدوین سند چشم انداز خانه نخبگان بسیج علمی-پژوهشی و فناوری استان ایلام</t>
  </si>
  <si>
    <t>نظام معنایی (شرایط، تعاملات و پیامدهای )بازدارنده ها و پیش برنده های توانمندسازی زنان: مطالعة موردی زنان استان ایلام)</t>
  </si>
  <si>
    <t xml:space="preserve">معصومه جمشیدی </t>
  </si>
  <si>
    <t xml:space="preserve">پدیدار شناسی تجربة زیستة زنان مطلقه در شهر ایلام </t>
  </si>
  <si>
    <t>97/10/22</t>
  </si>
  <si>
    <t>ارائه یک روش جهت ارزیابی ریسک خطر لوله های گاز</t>
  </si>
  <si>
    <t>حمزه صالحی پور</t>
  </si>
  <si>
    <t xml:space="preserve">تهیه نقشه پراکندگی آسیب های اجتماعی خشونت (نزاع) </t>
  </si>
  <si>
    <t>بررسی کمی- جمعیت شناختی وضعیت طلاق در استان ایلام</t>
  </si>
  <si>
    <t xml:space="preserve">نظامنامة سیستم مدیریت کیفیت ISO 9001-2015  ادارة کل بهزیستی استان ایلام </t>
  </si>
  <si>
    <t>67/1/1867</t>
  </si>
  <si>
    <t>تدوین برنامه توسعة اقتصادی و اشتغالزایی روستایی استان ایلام برای روستاهای هدف در سال اول برنامة ششم توسعه</t>
  </si>
  <si>
    <t>96/12/1</t>
  </si>
  <si>
    <t>بررسی علت معلولیت نوجوانان زیر 14 سال تحت پوشش سازمان بهزیستی ایلام</t>
  </si>
  <si>
    <t>122/14579</t>
  </si>
  <si>
    <t>امکان‌سنجی درجه بندی کیفی هویج با استفاده از پردازش تصویر</t>
  </si>
  <si>
    <t>95/10/30</t>
  </si>
  <si>
    <t>دفتر تحقیقات کاربردی فا استان ایلام</t>
  </si>
  <si>
    <t>1532/1/2/06</t>
  </si>
  <si>
    <t>بررسی علل شکل گیری نزاع و درگیریهای بین فردی در ایلام</t>
  </si>
  <si>
    <t xml:space="preserve">ماه منیر ملکشاهی </t>
  </si>
  <si>
    <t>مدلسازی، تست و بهینه‌سازی عملکرد کلیدهای ارتعاشی فن‌های هوایی پالایشگاه گاز ایلام</t>
  </si>
  <si>
    <t>95/47263</t>
  </si>
  <si>
    <t>طراحی اپتا حسگر کوکائین جهت اندازه گیری بسیار حساس و گزینش پذیر ماده مخدر کوکائین و تشخیص اعتیاد با استفاده از نانوکامپوزیتی از دندریمر و نقاط کوانتومی</t>
  </si>
  <si>
    <t>96/12/13</t>
  </si>
  <si>
    <t>131/95/16437</t>
  </si>
  <si>
    <t xml:space="preserve">ارائه یکProtection Code  استاندارد برای بخش های مختلف شبکه توزیع در هماهنگی با بالادست شبکه </t>
  </si>
  <si>
    <t xml:space="preserve">صباح دانیار </t>
  </si>
  <si>
    <t>مدلسازی، بررسی عملکرد وتعیین نقاط ضعف شبکه آب آتش‌نشانی در پالایشگاه گاز ایلام</t>
  </si>
  <si>
    <t>28/100512/6</t>
  </si>
  <si>
    <t>بررسی وضعیت کنونی ساخت و ساز ابنیه و قابلیت‌های صنعتی سازی در شهر ایلام</t>
  </si>
  <si>
    <t>جمال خداکرمی</t>
  </si>
  <si>
    <t xml:space="preserve">مشکلات فراروی زنان شاغل در استان </t>
  </si>
  <si>
    <t>ساسان کرمشاهی</t>
  </si>
  <si>
    <t xml:space="preserve">بررسی آثار فقر و خشونت بر میزان خودکشی در شهر ایوان </t>
  </si>
  <si>
    <t xml:space="preserve">سجاد طاهرزاده </t>
  </si>
  <si>
    <t>طراحی الگوی جانشین پروری مدیران در حوزه پیشگیری سازمان بهزیستی (مورد مطالعه: بهزیستی ایلام)</t>
  </si>
  <si>
    <t>ارزیابی قابلیت توسعه بوم گردی در استان ایلام</t>
  </si>
  <si>
    <t>علی محمد جمهوری</t>
  </si>
  <si>
    <t>تهیه اطلس الکترونیکی جاع صنایع دستی استان ایلام</t>
  </si>
  <si>
    <t>منصوره رستمی نژاد</t>
  </si>
  <si>
    <t>122/20488</t>
  </si>
  <si>
    <t>شناسایی و مطالعة اولیه طرح‌های صنایع دستی پتروشیمی ایلام</t>
  </si>
  <si>
    <t>جواد قیصریان فرد</t>
  </si>
  <si>
    <t>96/10/16</t>
  </si>
  <si>
    <t xml:space="preserve">بررسی علل طلاق در زوج‌های مراجعه‌کننده به اورژانس اجتماعی بهزیستی </t>
  </si>
  <si>
    <t xml:space="preserve">فرزانه شرفی </t>
  </si>
  <si>
    <t>22/93/1908</t>
  </si>
  <si>
    <t>بررسی عوامل مؤثر بر توسعه و گسترش اعتماد اجتماعی در بین شهروندان استان ایلام</t>
  </si>
  <si>
    <t>207/4/15/1411</t>
  </si>
  <si>
    <t>94/10/28</t>
  </si>
  <si>
    <t xml:space="preserve">مطالعه امکان سنجی توسعه فعالیت ها در منطقه چپه سورگه شهرستان ایلام </t>
  </si>
  <si>
    <t>حوزه هنری</t>
  </si>
  <si>
    <t>گردآوری چهره های شاخص ایلام در غزل سرایی</t>
  </si>
  <si>
    <t>94/12/15</t>
  </si>
  <si>
    <t>تعیین قیمت تمام شده آب در سد ایلام</t>
  </si>
  <si>
    <t>96/12/22</t>
  </si>
  <si>
    <t>118-2/93/3171</t>
  </si>
  <si>
    <t>طرح تفصیلی- اجرایی آثار طبیعی ملی دهلران (فاز دوم)</t>
  </si>
  <si>
    <t>17/32952</t>
  </si>
  <si>
    <t xml:space="preserve">ارزیابی متنوع ژنتیکی سامانه ریشه ارقام گندم با هدف افزایش راندمان و کارایی مصرف اب </t>
  </si>
  <si>
    <t>93/296483</t>
  </si>
  <si>
    <t>آسیب شناسی فرهنگ وقف و ارائه راهکارهای مناسب</t>
  </si>
  <si>
    <t>آموزش فنی و حرفه ای استان ایلام</t>
  </si>
  <si>
    <t>فناوری اطلاعات ایران</t>
  </si>
  <si>
    <t>دامپزشکی استان ایلام</t>
  </si>
  <si>
    <t>اوقاف و امور خیریه ایلام</t>
  </si>
  <si>
    <t>مدیریت و برنامه ریزی استان ایلام</t>
  </si>
  <si>
    <t>مخابرات ایران</t>
  </si>
  <si>
    <t>میراث فرهنگی صنایع دستی و گردشگری استان ایلام</t>
  </si>
  <si>
    <t>بسیج علمی پژوهشی و فناوری سپاه امیرالمومنین (ع) استان ایلام</t>
  </si>
  <si>
    <t xml:space="preserve">غله و خدمات بازرگانی منطقه چهار خوزستان </t>
  </si>
  <si>
    <t>فرهنگ و ارشاد اسلامی استان ایلام</t>
  </si>
  <si>
    <t>کار تعاون و رفاه اجتماعی استان ایلام</t>
  </si>
  <si>
    <t>اقتصادی و دارایی استان ایلام</t>
  </si>
  <si>
    <t>نظام مهندسی ساختمان ایلام</t>
  </si>
  <si>
    <t>امور عشایر استان ایلام</t>
  </si>
  <si>
    <t>شهرک‌های صنعتی کرمانشاه</t>
  </si>
  <si>
    <t xml:space="preserve"> ثبت احوال استان ایلام</t>
  </si>
  <si>
    <t>استاندارد استان ایلام</t>
  </si>
  <si>
    <t>پزشک قانونی استان ایلام</t>
  </si>
  <si>
    <t>منابع طبیعی و آبخیزداری استان ایلام</t>
  </si>
  <si>
    <t>صنعت معدن و تجارت استان ایلام</t>
  </si>
  <si>
    <t xml:space="preserve">حفاظت محیط زیست استان ایلام </t>
  </si>
  <si>
    <t>جهاد کشاورزی استان ایلام</t>
  </si>
  <si>
    <t>آب منطقه ای ایلام</t>
  </si>
  <si>
    <t>آب و فاضلاب استان ایلام</t>
  </si>
  <si>
    <t>نیروی برق استان ایلام</t>
  </si>
  <si>
    <t>پالایش گاز ایلام</t>
  </si>
  <si>
    <t>پالایش گاز استان هرمزگان</t>
  </si>
  <si>
    <t>پالایش گاز پارسیان</t>
  </si>
  <si>
    <t>پالایش گاز بید بلند</t>
  </si>
  <si>
    <t>بهزیستی استان ایلام</t>
  </si>
  <si>
    <t>پالایش گاز ایران</t>
  </si>
  <si>
    <t>طراحی، پیاده‌سازی، توسعه و نگهداری سامانه جامع بازار کار ایلام</t>
  </si>
  <si>
    <t>سامان محمد رحیمی</t>
  </si>
  <si>
    <t>موسسه حسابرسی مفید راهبر</t>
  </si>
  <si>
    <t>حسابداری و گزارشگری مالی وقف</t>
  </si>
  <si>
    <t>غریبه اسماعیلی کیا</t>
  </si>
  <si>
    <t>شرکت آب منطقه ای اصفهان</t>
  </si>
  <si>
    <t>99/152</t>
  </si>
  <si>
    <t>پتانسیل یابی بهره برداری از منابع آب سازند سخت جنوب استان اصفهان</t>
  </si>
  <si>
    <t>سازمان جهاد کشاورزی استان ایلام</t>
  </si>
  <si>
    <t>99/3/27881/ص</t>
  </si>
  <si>
    <t>1399/09/22</t>
  </si>
  <si>
    <t>مطالعات تفصیلی خاکشناسی و تناسب اراضی (تعیین الگوی کشت بهینه) برای شبکه آبیاری تحت فشار در منلطق پلیه، قیلان و لیگ</t>
  </si>
  <si>
    <t>99/3/60019ص</t>
  </si>
  <si>
    <t>1399/09/10</t>
  </si>
  <si>
    <t>طراحی و ایجاد سامانه‌های اطلاعات مکانی مناطق با آبیاری تحت فشار استان ایلام (فاز دوم)</t>
  </si>
  <si>
    <t>99/20108</t>
  </si>
  <si>
    <t>تدوین دستورالعمل تخمین نرخ خرابی تجهیزات شبکه توزیع</t>
  </si>
  <si>
    <t>1400/09/10</t>
  </si>
  <si>
    <t>اداره کل آموزش و فنی حرفه ای استان ایلام</t>
  </si>
  <si>
    <t>25/98/7703</t>
  </si>
  <si>
    <t>بررسی اثربخشی آموزش های مهارتی در تربیت نیروی بومی ماهر حوزه نفت، گاز، پتروشیمی در استان ایلام</t>
  </si>
  <si>
    <t>1398/12/25</t>
  </si>
  <si>
    <t>1399/10/1</t>
  </si>
  <si>
    <t>98/3/83270</t>
  </si>
  <si>
    <t>شرکت پالایش گاز ایلام</t>
  </si>
  <si>
    <t>1399/10/22</t>
  </si>
  <si>
    <t>شناسایی و تجزیه و تحلیل اشتغال مستقیم و غیرنستقیم شرکت پالایش گاز ایلام</t>
  </si>
  <si>
    <t>1400/07/22</t>
  </si>
  <si>
    <t>راه اندازی Open- Stak دانشگاه ایلام</t>
  </si>
  <si>
    <t>1399/11/27</t>
  </si>
  <si>
    <t>99/11/27</t>
  </si>
  <si>
    <t>99/11/25</t>
  </si>
  <si>
    <t>1399/10/02</t>
  </si>
  <si>
    <t>1399/06/30</t>
  </si>
  <si>
    <t>1399/12/2</t>
  </si>
  <si>
    <t>99/12/15</t>
  </si>
  <si>
    <t>99/12/20</t>
  </si>
  <si>
    <t>چالش های صادرات و واردات در مرز مهران</t>
  </si>
  <si>
    <t>124/553</t>
  </si>
  <si>
    <t>99/12/16</t>
  </si>
  <si>
    <t>اداره کل امور اقتصادی و دارایی</t>
  </si>
  <si>
    <t>993/113/3524</t>
  </si>
  <si>
    <t>99/12/17</t>
  </si>
  <si>
    <t>فاز دوم بازنگری و روزآمد کردن طرح جامع گردشگری استان ایلام با رویکرد آینده پژوهی در افق 1420</t>
  </si>
  <si>
    <t>اداره کل جهاد کشاورزی استان ایلام</t>
  </si>
  <si>
    <t>19251-214000</t>
  </si>
  <si>
    <t>99/12/23</t>
  </si>
  <si>
    <t>ارزیابی تناسب اراضی برای محصولات زراعی به منظور تعیین الگوی کاشت در سامانه های نوین آبیاری اجرا شده در استان ایلام</t>
  </si>
  <si>
    <t>تعیین گونه های سارکوسیستیس گوسفند و بزهای ذبح شده در کشتارگاه صنعتی ایلام به روش مولکولی</t>
  </si>
  <si>
    <t>ابراهیم بابااحمدی</t>
  </si>
  <si>
    <t>دانشگاه علوم پزشکی و خدمات بهداشتی درمانی استان ایلام</t>
  </si>
  <si>
    <t>22/52/99/2338</t>
  </si>
  <si>
    <t>پژوهشگاه حوزه و دانشگاه</t>
  </si>
  <si>
    <t>99/210/2601</t>
  </si>
  <si>
    <t>نقش سادات در تحولات سیاسی اجتماعی هند عصر از ورود اسلام تا دوره استعمار انگلستان</t>
  </si>
  <si>
    <t>سیاوش یاری</t>
  </si>
  <si>
    <t>1399/12/24</t>
  </si>
  <si>
    <t>99/12/26</t>
  </si>
  <si>
    <t>استانداری ایلام</t>
  </si>
  <si>
    <t>طراحی سامانه اطلاعات پژوهشی دستگاه های اجرایی استان ایلام</t>
  </si>
  <si>
    <t>واکاوی برگزیده نشدن نمایندگان مجلس شورای اسلامی به بیش از یک دوره در استان ایلام از دیدگاه مردم</t>
  </si>
  <si>
    <t>رحیم موسوی</t>
  </si>
  <si>
    <t>وزرات علوم و تحقیقات و فناوری</t>
  </si>
  <si>
    <t>3/68851</t>
  </si>
  <si>
    <t>1400/03/01</t>
  </si>
  <si>
    <t>شناسایی عوامل ایجاد فقر اقتصادی در استان ایلام با استفاده از رویکرد روش تحقیق آمیخته</t>
  </si>
  <si>
    <t>99/06/06</t>
  </si>
  <si>
    <t>آسیب شناسی ارتباطات سازمانی در شرکت توزیع نیروی برق استان ایلام و ارائه راهکارهای بهبود آن به منظور افزایشی اثربخشی و کارایی در تصیم گیری ها و فرایندهای شرکت</t>
  </si>
  <si>
    <t>شرکت توزیع نیروی برق استان ایلام</t>
  </si>
  <si>
    <t>97/10/01</t>
  </si>
  <si>
    <t>اداره کل راه و شهرسازی استان ایلام</t>
  </si>
  <si>
    <t>144/02/07</t>
  </si>
  <si>
    <t>تدوین نقشه مدیریت بحران زیرساخت های دولتی، بخش حمل و نقل استان ایلام</t>
  </si>
  <si>
    <t>زهرا رئیسی</t>
  </si>
  <si>
    <t>1400/10/15</t>
  </si>
  <si>
    <t>1399/12/30</t>
  </si>
  <si>
    <t>اداراه کل منابع طبیعی و آبخیزداری استان ایلام</t>
  </si>
  <si>
    <t>1400-ص/295</t>
  </si>
  <si>
    <t>99/12/28</t>
  </si>
  <si>
    <t>اداره کل فرهنگ و ارشاد اسلامی استان ایلام</t>
  </si>
  <si>
    <t>22/99/8257</t>
  </si>
  <si>
    <t xml:space="preserve">شناسایی و تحلیل عوامل مرتبط با ضعیف بودن فرهنگ کار در بین جوانان استان ایلام </t>
  </si>
  <si>
    <t>1400/11/25</t>
  </si>
  <si>
    <t>22/99/8258</t>
  </si>
  <si>
    <t>تبیین جامعه شناختی نقش ویروس کرونا در دگرگونی مناسبات فرهنگی و اجتماعی استان ایلام</t>
  </si>
  <si>
    <t>سازمان صنعت معدن و تجارت استان ایلام</t>
  </si>
  <si>
    <t>122/24959</t>
  </si>
  <si>
    <t xml:space="preserve"> آسیب شناسی امنیت و ریسک های اقتصادی برای سرمایه گذاری در حوزه صنایع مرتبط با نفت و گاز استان ایلام</t>
  </si>
  <si>
    <t>99/12/05</t>
  </si>
  <si>
    <t>95/10/18</t>
  </si>
  <si>
    <t>96/11/21</t>
  </si>
  <si>
    <t>98/12/14</t>
  </si>
  <si>
    <t>95/12/10</t>
  </si>
  <si>
    <t>97/11/14</t>
  </si>
  <si>
    <t>97/11/28</t>
  </si>
  <si>
    <t>97/11/10</t>
  </si>
  <si>
    <t>98/11/16</t>
  </si>
  <si>
    <t>95/10/15</t>
  </si>
  <si>
    <t>98/12/26</t>
  </si>
  <si>
    <t>96/11/25</t>
  </si>
  <si>
    <t>98/2265</t>
  </si>
  <si>
    <t>99/11/26</t>
  </si>
  <si>
    <t>طراحی الگوی بازمهندسی ساختار سازمان آموزش فنی و حرفه ای کشور با توجه به الزامات قانونی و تحولات زیست بوم آموزشهای فنی و حرفه ای.</t>
  </si>
  <si>
    <t xml:space="preserve">1469/س/د </t>
  </si>
  <si>
    <t>مطالعات خاکشناسی و تهیه نقشه مدیریت‌پذیر و حاصلخیزی خاک برای شبکه آبیاری تحت فشار در اراضی مناطق میمه، شهرستان دهلران.</t>
  </si>
  <si>
    <t xml:space="preserve">11933/3/1400/ص </t>
  </si>
  <si>
    <t xml:space="preserve">1400/02/26 </t>
  </si>
  <si>
    <t>سازمان آموزش فنی و حرفه ای  کشور</t>
  </si>
  <si>
    <t>1399/12/01</t>
  </si>
  <si>
    <t>1400/12/01</t>
  </si>
  <si>
    <t>1400/02/26</t>
  </si>
  <si>
    <t>1400/08/26</t>
  </si>
  <si>
    <t>تاریخ</t>
  </si>
  <si>
    <t xml:space="preserve"> قرارداد داخلی</t>
  </si>
  <si>
    <t xml:space="preserve">آموزش و پرورش </t>
  </si>
  <si>
    <t>مطالعه آموزش الکترونیکی و تدریس مجازی در مدارس استان ایلام.</t>
  </si>
  <si>
    <t>1400/04/01</t>
  </si>
  <si>
    <t>کسورات</t>
  </si>
  <si>
    <t xml:space="preserve"> ماریا رحیمی  </t>
  </si>
  <si>
    <t>ارزیابی طرح‌های پژوهشی شورای تحقیقات آموزش و پرورش استان ایلام (1390-1399).</t>
  </si>
  <si>
    <t xml:space="preserve">اسحاق قیصریان  </t>
  </si>
  <si>
    <t>بازنگری و روزآمد کردن طرح جامع گردشگری استان ایلام با رویکرد آینده پژوهانه در افق 1420 (فاز اول)</t>
  </si>
  <si>
    <t>مطالعات تفصیلی خاکشناسی و تناسب اراضی (تعیین الگوی کشت بهینه) برای فاز دوم اراضی منطقه سرچم هلیلان به مساحت حدود 250 هکتار.</t>
  </si>
  <si>
    <t xml:space="preserve"> شرکت کشت و صنعت شهید مطهری </t>
  </si>
  <si>
    <t>1400/02/25</t>
  </si>
  <si>
    <t>1400/08/25</t>
  </si>
  <si>
    <t>امکان سنجی و مکان یابی مدارس روستا مرکزی</t>
  </si>
  <si>
    <t>رحمت اله شجاعی مقدم</t>
  </si>
  <si>
    <t>سازمان حسابرسی</t>
  </si>
  <si>
    <t>شناسایی واحدهای مشمول تلفیق در بخش عمومی</t>
  </si>
  <si>
    <t>1400/02/31</t>
  </si>
  <si>
    <t>1400/04/06</t>
  </si>
  <si>
    <t>1400/04/09</t>
  </si>
  <si>
    <t>1400/04/12</t>
  </si>
  <si>
    <t>مطالعه زمین باستان شناسی و باستان سنجی اشیا بدست آمده از سایت تاریخی سیروان(فاز اول)</t>
  </si>
  <si>
    <t>1400/113/1520</t>
  </si>
  <si>
    <t>شرکت گاز ایلام</t>
  </si>
  <si>
    <t>قرارداد عملیات اجرایی ردیابی آبهای زیرزمینی در جناح چپ سد زمکان کرمانشاه.</t>
  </si>
  <si>
    <t>شرکت ساختمانی فروزنده</t>
  </si>
  <si>
    <t>1400/06/16</t>
  </si>
  <si>
    <t>1400/06/20</t>
  </si>
  <si>
    <t>طراحی و پیگیری ساخت و اجرای تجهیزات جهت بهبود عملکرد آکومولاتور خط نورد قوطیهای ساختمانی HSS</t>
  </si>
  <si>
    <t xml:space="preserve">فرشاد ربیعی  </t>
  </si>
  <si>
    <t>طراحی و پیگیری ساخت و اجرای تجهیزات جهت ارتقای سرعت تولید</t>
  </si>
  <si>
    <t>1400/06/21</t>
  </si>
  <si>
    <t>1400/06/27</t>
  </si>
  <si>
    <t>شرکت فولاد گستر آتنا</t>
  </si>
  <si>
    <t>00/0111/1067</t>
  </si>
  <si>
    <t>00/0111/1066</t>
  </si>
  <si>
    <t>1400/06/01</t>
  </si>
  <si>
    <t>مبلغ مذکور مانده حاصل از فروش 801 ورقه 1000000 ریالی اوراق خزانه اسلامی به مبلغ 619394436 ریال میباشد که پس از کسر 10%بالاسری دانشگاه مربوط به دو طرح مطالعات آبخیزداری و  سند راهبردی میمه به مبلغ 11500000 ریال و کسر قسط سوم و نهایی طرح سند راهبردی میمه به مبلغ 79,125,806  ریال حاصل شده است.</t>
  </si>
  <si>
    <t>همه گیرشناسی اختلالات افسردگی و اضطراب در بین جمعیت 15-65 سال شهر ایلام</t>
  </si>
  <si>
    <t>1400/06/03</t>
  </si>
  <si>
    <t>1400/03/12</t>
  </si>
  <si>
    <t>هرمزگ</t>
  </si>
  <si>
    <t>1400/06/09</t>
  </si>
  <si>
    <t>بررسی تجزیه وتحلیل مسائل و چالشهای ارتقای کارامدی فرمانداری های کشور و ارائه راهکارهای عملیاتی و موثر</t>
  </si>
  <si>
    <t xml:space="preserve">عبدالحمید عزیزی </t>
  </si>
  <si>
    <t>نظارت بر پروژه با عنوان"بررسی و تحلیل ساخت لوله های علمک پلیمری مقاوم در برابر زلزله"</t>
  </si>
  <si>
    <t xml:space="preserve">شرکت گاز استان ایلام </t>
  </si>
  <si>
    <t>1400/07/12</t>
  </si>
  <si>
    <t>1400/07/14</t>
  </si>
  <si>
    <t>مطالعه، آنالیز و تعیین خصوصیت نفت میدان نفتی آذر" طبق شرح خدمات پیوست 1 و سایر مفاد قرارداد</t>
  </si>
  <si>
    <t xml:space="preserve">شرکت مهندسی و توسعه سروک آذر </t>
  </si>
  <si>
    <t>1400/03/02</t>
  </si>
  <si>
    <t>99/06/11</t>
  </si>
  <si>
    <t>99/07/15</t>
  </si>
  <si>
    <t>99/05/01</t>
  </si>
  <si>
    <t>99/09/10</t>
  </si>
  <si>
    <t>99/10/22</t>
  </si>
  <si>
    <t>99/08/19</t>
  </si>
  <si>
    <t>99/12/24</t>
  </si>
  <si>
    <t>92/05/13</t>
  </si>
  <si>
    <t>99/12/01</t>
  </si>
  <si>
    <t>99/12/11</t>
  </si>
  <si>
    <t>98/08/01</t>
  </si>
  <si>
    <t>انجام مطالعات باغبانی و زراعی اراضی  به مساحت حدود 300 هکتار واقع در استان گلستان- شهستان خان ببین-روستای اراز گل</t>
  </si>
  <si>
    <t>93/06/12</t>
  </si>
  <si>
    <t>95/05/06</t>
  </si>
  <si>
    <t>95/07/05</t>
  </si>
  <si>
    <t>96/04/07</t>
  </si>
  <si>
    <t>98/08/13</t>
  </si>
  <si>
    <t>93/07/28</t>
  </si>
  <si>
    <t>99/02/08</t>
  </si>
  <si>
    <t>97/12/05</t>
  </si>
  <si>
    <t>97/02/11</t>
  </si>
  <si>
    <t>96/03/10</t>
  </si>
  <si>
    <t>98/02/11</t>
  </si>
  <si>
    <t>98/12/07</t>
  </si>
  <si>
    <t>98/12/05</t>
  </si>
  <si>
    <t>93/01/06</t>
  </si>
  <si>
    <t>95/06/28</t>
  </si>
  <si>
    <t>95/09/24</t>
  </si>
  <si>
    <t>95/09/29</t>
  </si>
  <si>
    <t>97/01/20</t>
  </si>
  <si>
    <t>95/03/01</t>
  </si>
  <si>
    <t>95/12/07</t>
  </si>
  <si>
    <t>97/10/09</t>
  </si>
  <si>
    <t>98/07/14</t>
  </si>
  <si>
    <t>98/09/09</t>
  </si>
  <si>
    <t>94/08/10</t>
  </si>
  <si>
    <t>94/08/12</t>
  </si>
  <si>
    <t>99/04/10</t>
  </si>
  <si>
    <t>97/08/20</t>
  </si>
  <si>
    <t>98/06/10</t>
  </si>
  <si>
    <t>95/05/12</t>
  </si>
  <si>
    <t>96/10/01</t>
  </si>
  <si>
    <t>93/05/12</t>
  </si>
  <si>
    <t>94/04/22</t>
  </si>
  <si>
    <t>98/08/19</t>
  </si>
  <si>
    <t>98/03/12</t>
  </si>
  <si>
    <t>97/02/24</t>
  </si>
  <si>
    <t>97/05/10</t>
  </si>
  <si>
    <t>97/02/16</t>
  </si>
  <si>
    <t>94/07/25</t>
  </si>
  <si>
    <t>94/06/01</t>
  </si>
  <si>
    <t>94/01/18</t>
  </si>
  <si>
    <t>93/10/01</t>
  </si>
  <si>
    <t>94/07/01</t>
  </si>
  <si>
    <t>93/07/29</t>
  </si>
  <si>
    <t>93/06/29</t>
  </si>
  <si>
    <t>94/01/16</t>
  </si>
  <si>
    <t>97/05/01</t>
  </si>
  <si>
    <t>98/01/27</t>
  </si>
  <si>
    <t>95/07/13</t>
  </si>
  <si>
    <t>98/08/22</t>
  </si>
  <si>
    <t>95/10/04</t>
  </si>
  <si>
    <t>96/04/20</t>
  </si>
  <si>
    <t>98/03/20</t>
  </si>
  <si>
    <t>95/04/26</t>
  </si>
  <si>
    <t>95/04/15</t>
  </si>
  <si>
    <t>93/01/25</t>
  </si>
  <si>
    <t>93/03/27</t>
  </si>
  <si>
    <t>97/12/01</t>
  </si>
  <si>
    <t>99/05/20</t>
  </si>
  <si>
    <t>95/06/26</t>
  </si>
  <si>
    <t>97/06/10</t>
  </si>
  <si>
    <t>97/01/05</t>
  </si>
  <si>
    <t>95/02/06</t>
  </si>
  <si>
    <t>96/01/14</t>
  </si>
  <si>
    <t>96/08/21</t>
  </si>
  <si>
    <t>97/02/30</t>
  </si>
  <si>
    <t>97/03/02</t>
  </si>
  <si>
    <t>97/09/27</t>
  </si>
  <si>
    <t>97/02/27</t>
  </si>
  <si>
    <t>97/03/22</t>
  </si>
  <si>
    <t>95/08/16</t>
  </si>
  <si>
    <t>95/03/24</t>
  </si>
  <si>
    <t>96/07/01</t>
  </si>
  <si>
    <t>97/03/06</t>
  </si>
  <si>
    <t>98/02/30</t>
  </si>
  <si>
    <t>99/03/01</t>
  </si>
  <si>
    <t>98/04/10</t>
  </si>
  <si>
    <t>96/08/14</t>
  </si>
  <si>
    <t>99/07/30</t>
  </si>
  <si>
    <t>98/10/08</t>
  </si>
  <si>
    <t>99/06/01</t>
  </si>
  <si>
    <t>1400/01/22</t>
  </si>
  <si>
    <t>99/12/02</t>
  </si>
  <si>
    <t>98/02/15</t>
  </si>
  <si>
    <t>98/07/03</t>
  </si>
  <si>
    <t>1400/02/15</t>
  </si>
  <si>
    <t>1400/05/02</t>
  </si>
  <si>
    <t>1400/08/08</t>
  </si>
  <si>
    <t>1400/09/23</t>
  </si>
  <si>
    <t>98/06/07</t>
  </si>
  <si>
    <t>چلپ مقاله</t>
  </si>
  <si>
    <t>96/08/03</t>
  </si>
  <si>
    <t xml:space="preserve">بررسی چالش ها و ارایه راهکارهای توسعه زنجیره ارزش گیاهان دارویی در استان ایلام </t>
  </si>
  <si>
    <t>1400/11/01</t>
  </si>
  <si>
    <t>1400/11/03</t>
  </si>
  <si>
    <t>شناسایی موانع و مشکلات شرکت‌های کارآفرینانه دانش‌بنیان در استان ایلام: راهنمایی برای تسهیل‌گری سازمان بازرسی</t>
  </si>
  <si>
    <t>راهکارهای بهرهمندی از تلنگرها جهت حفاظت از منابع طبیعی(با رویکرد افتصاد مقوامتی)</t>
  </si>
  <si>
    <t>اداره کل فرهنگ و ارشاد اسلامی</t>
  </si>
  <si>
    <t>شناسایی موانع ارتباط و گفتگو در بین خانواده های ایلامی و راه حلهای کاربردی</t>
  </si>
  <si>
    <t>سیدمهدی ویسه</t>
  </si>
  <si>
    <t>استانداری</t>
  </si>
  <si>
    <t xml:space="preserve">بررسی تاثیر الگوهای اقتصادی و نقش آن بر ریل گذاری توسعه در استان ایلام </t>
  </si>
  <si>
    <t>ایرج دوستی</t>
  </si>
  <si>
    <t>ارائه الگوی مناسب مدیریت بحران سیلاب شهری با مشارکت مردم در ایلام</t>
  </si>
  <si>
    <t>بررسی نقش منطقه آزاد مهران در توسعه اقتصادی استان</t>
  </si>
  <si>
    <t>محسن احمدی</t>
  </si>
  <si>
    <t>بررسی تاثیر اجرایی شدن مصوبات ستاد کرونای استان بر افزایش مصونیت شهروندان(مورد مطالعه شهر ایلام)2</t>
  </si>
  <si>
    <t>اداره کل بهزیستی</t>
  </si>
  <si>
    <t xml:space="preserve"> بررسی عوامل اجتماعی و اقتصادی بر خشونت های خانگی و زنان خشونت دیده پذیرش شده در مراکز اورژانس اجتماعی</t>
  </si>
  <si>
    <t>اداره کل امور زندان ها</t>
  </si>
  <si>
    <t>بررسی نقش زندان در اشتغال و مهارت آموزی و ارائه مدل نوین در بکارگیری زندانیان3</t>
  </si>
  <si>
    <t>اداره کل صنعت و معدن</t>
  </si>
  <si>
    <t>بررسی و تحلیل موانع و مشکلات صادرات تولیدات صنعتی استان ایلام به کشور عراق (با رویکرد بهبود)13</t>
  </si>
  <si>
    <t>اداره کل صنایع دستی، گردشگری و میراث</t>
  </si>
  <si>
    <t>5بازنگری و روزآمد کردن طرح جامع گردشگری استان ایلام با رویکرد آینده پژوهانه در افق1420  (فاز3)</t>
  </si>
  <si>
    <t>پاکزاد آزاد خانی</t>
  </si>
  <si>
    <t>1400/01/01</t>
  </si>
  <si>
    <t>جمع آوری و احداث باغ منابع ژنتیکی گیاهان زینتی بومی استان ایلام جهت استفاده در فضای سبز شهری</t>
  </si>
  <si>
    <t>مهدی صیدی</t>
  </si>
  <si>
    <t>1400/05/31</t>
  </si>
  <si>
    <t>1400/10/06</t>
  </si>
  <si>
    <t>1401/01/23</t>
  </si>
  <si>
    <t>1400/09/02</t>
  </si>
  <si>
    <t>1400/06/31</t>
  </si>
  <si>
    <t>1401/01/09</t>
  </si>
  <si>
    <t>1400/04/29</t>
  </si>
  <si>
    <t>1400/04/13</t>
  </si>
  <si>
    <t>1400/04/20</t>
  </si>
  <si>
    <t>تدیون مشخصات فنی، صحت سنجی طراحی و تعیین پارامترهای کیفیت سنجی فیلترهای پالایشگاه گاز ایلام</t>
  </si>
  <si>
    <t>توان کیخاونی</t>
  </si>
  <si>
    <t xml:space="preserve"> کاهش آسیب های اجتماعی در استان ایلام</t>
  </si>
  <si>
    <t>1399/12/25</t>
  </si>
  <si>
    <t>راهکارهای پیشگیری از جرم و افزایش امنیت در سیستم‌های بانکداری الکترونیک با در نظر گرفتن راهبردها و الزامات پلیس فتا</t>
  </si>
  <si>
    <t>1399/10/01</t>
  </si>
  <si>
    <t>1397/11/28</t>
  </si>
  <si>
    <t xml:space="preserve">خاتمه یافته </t>
  </si>
  <si>
    <t>1399/12/17</t>
  </si>
  <si>
    <t>99/12/25</t>
  </si>
  <si>
    <t>1399/12/03</t>
  </si>
  <si>
    <t>1400/09/15</t>
  </si>
  <si>
    <t>1397/11/01</t>
  </si>
  <si>
    <t>1400/02/06</t>
  </si>
  <si>
    <t>99/04/25</t>
  </si>
  <si>
    <t>1399/10/08</t>
  </si>
  <si>
    <t>94/11/17</t>
  </si>
  <si>
    <t>انصراف</t>
  </si>
  <si>
    <t>3689/900</t>
  </si>
  <si>
    <t>1401/03/25</t>
  </si>
  <si>
    <t>1401/04/21</t>
  </si>
  <si>
    <t>مطالعه و ساماندهی بانک اطلاعات شبکه های انهار سنتی و نیمه مدرن استان ایلام با استفاده از سامانه های اطلاعات جغرافیایی (gis) به منظور تجهیز با ابزارهای اندازه گیری</t>
  </si>
  <si>
    <t>1400/12/22</t>
  </si>
  <si>
    <t>14152/900</t>
  </si>
  <si>
    <t>شرکت آب منطقه ای استان ایلام</t>
  </si>
  <si>
    <t>استخراج و محاسبه پارامترهای فیزیوگرافیک حوضه RS و سنجش از دور GIS های آبریز استان ایلام با استفاده از سامانه های اطلاعات جغرافیایی</t>
  </si>
  <si>
    <t>06/1400/14135/900</t>
  </si>
  <si>
    <t>طراحی و ایجاد سامانه های اطلاعات مکانی (GIS) مناطق با آبیاری تحت فشار استان ایلام (فاز سوم)</t>
  </si>
  <si>
    <t>ص/1400/3/78547</t>
  </si>
  <si>
    <t>سال شروع</t>
  </si>
  <si>
    <t>سال اتمام</t>
  </si>
  <si>
    <t>مبلغ قرارداد مجری</t>
  </si>
  <si>
    <t>مبلغ قرارداد مجری پس از کسر بالاسری</t>
  </si>
  <si>
    <t>32/419</t>
  </si>
  <si>
    <t>93/01/13</t>
  </si>
  <si>
    <t>32/644</t>
  </si>
  <si>
    <t>8179/900</t>
  </si>
  <si>
    <t>32/900</t>
  </si>
  <si>
    <t>32/965</t>
  </si>
  <si>
    <t>32/474</t>
  </si>
  <si>
    <t>93/07/01</t>
  </si>
  <si>
    <t>32/622</t>
  </si>
  <si>
    <t>93/12/16</t>
  </si>
  <si>
    <t>32/131</t>
  </si>
  <si>
    <t>32/132</t>
  </si>
  <si>
    <t>32/111</t>
  </si>
  <si>
    <t>32/1117</t>
  </si>
  <si>
    <t>32/1136</t>
  </si>
  <si>
    <t>95/12/22</t>
  </si>
  <si>
    <t>94/11/29</t>
  </si>
  <si>
    <t>32/935</t>
  </si>
  <si>
    <t>32/776</t>
  </si>
  <si>
    <t>32/767</t>
  </si>
  <si>
    <t>32/701</t>
  </si>
  <si>
    <t>32/533</t>
  </si>
  <si>
    <t>32/836</t>
  </si>
  <si>
    <t>32/400</t>
  </si>
  <si>
    <t>32/837</t>
  </si>
  <si>
    <t>32/379</t>
  </si>
  <si>
    <t>32/862</t>
  </si>
  <si>
    <t>131/94/23346</t>
  </si>
  <si>
    <t>32/423</t>
  </si>
  <si>
    <t>95/10/09</t>
  </si>
  <si>
    <t>32/311</t>
  </si>
  <si>
    <t>32/309</t>
  </si>
  <si>
    <t>32/1170</t>
  </si>
  <si>
    <t>32/398</t>
  </si>
  <si>
    <t>32/395</t>
  </si>
  <si>
    <t>32/559</t>
  </si>
  <si>
    <t>95/12/30</t>
  </si>
  <si>
    <t>32/560</t>
  </si>
  <si>
    <t>32/567</t>
  </si>
  <si>
    <t>32/600</t>
  </si>
  <si>
    <t>32/599</t>
  </si>
  <si>
    <t>32/666</t>
  </si>
  <si>
    <t>32/956</t>
  </si>
  <si>
    <t>32/480</t>
  </si>
  <si>
    <t>32/595</t>
  </si>
  <si>
    <t>32/454</t>
  </si>
  <si>
    <t>32/687</t>
  </si>
  <si>
    <t>32/688</t>
  </si>
  <si>
    <t>32/361</t>
  </si>
  <si>
    <t>32/918</t>
  </si>
  <si>
    <t>32/1123</t>
  </si>
  <si>
    <t>32/915</t>
  </si>
  <si>
    <t>32/917</t>
  </si>
  <si>
    <t>32/916</t>
  </si>
  <si>
    <t>32/966</t>
  </si>
  <si>
    <t>32/969</t>
  </si>
  <si>
    <t>32/481</t>
  </si>
  <si>
    <t>32/519</t>
  </si>
  <si>
    <t>32/526</t>
  </si>
  <si>
    <t>32/531</t>
  </si>
  <si>
    <t>32/535</t>
  </si>
  <si>
    <t>32/455</t>
  </si>
  <si>
    <t>32/275</t>
  </si>
  <si>
    <t>32/276</t>
  </si>
  <si>
    <t>32/412</t>
  </si>
  <si>
    <t>32/246</t>
  </si>
  <si>
    <t>32/394</t>
  </si>
  <si>
    <t>32/552</t>
  </si>
  <si>
    <t>32/558</t>
  </si>
  <si>
    <t>32/562</t>
  </si>
  <si>
    <t>32/573</t>
  </si>
  <si>
    <t>32/577</t>
  </si>
  <si>
    <t>32/575</t>
  </si>
  <si>
    <t>96/04/26</t>
  </si>
  <si>
    <t>90/04/26</t>
  </si>
  <si>
    <t>96/06/28</t>
  </si>
  <si>
    <t>96/04/30</t>
  </si>
  <si>
    <t>32/576</t>
  </si>
  <si>
    <t>32/571</t>
  </si>
  <si>
    <t>32/453</t>
  </si>
  <si>
    <t>32/484</t>
  </si>
  <si>
    <t>32/524</t>
  </si>
  <si>
    <t>32/616</t>
  </si>
  <si>
    <t>32/632</t>
  </si>
  <si>
    <t>32/738</t>
  </si>
  <si>
    <t>32/348</t>
  </si>
  <si>
    <t>1397/06/21</t>
  </si>
  <si>
    <t>32/1723</t>
  </si>
  <si>
    <t>32/832</t>
  </si>
  <si>
    <t>32/597</t>
  </si>
  <si>
    <t>97/01/1</t>
  </si>
  <si>
    <t>32/565</t>
  </si>
  <si>
    <t>32/566</t>
  </si>
  <si>
    <t>32/612</t>
  </si>
  <si>
    <t>32/614</t>
  </si>
  <si>
    <t>32/629</t>
  </si>
  <si>
    <t>97/12/26</t>
  </si>
  <si>
    <t>32/633</t>
  </si>
  <si>
    <t>32/635</t>
  </si>
  <si>
    <t>32/639</t>
  </si>
  <si>
    <t>32/656</t>
  </si>
  <si>
    <t>32/637</t>
  </si>
  <si>
    <t>32/985</t>
  </si>
  <si>
    <t>32/1028</t>
  </si>
  <si>
    <t>32/1027</t>
  </si>
  <si>
    <t>32/1030</t>
  </si>
  <si>
    <t>32/1082</t>
  </si>
  <si>
    <t>32/1121</t>
  </si>
  <si>
    <t>32/878</t>
  </si>
  <si>
    <t>32/1126</t>
  </si>
  <si>
    <t>32/914</t>
  </si>
  <si>
    <t>32/671</t>
  </si>
  <si>
    <t>32/672</t>
  </si>
  <si>
    <t>32/638</t>
  </si>
  <si>
    <t>32/649</t>
  </si>
  <si>
    <t>32/1215</t>
  </si>
  <si>
    <t>32/1550</t>
  </si>
  <si>
    <t>32/973</t>
  </si>
  <si>
    <t>32/976</t>
  </si>
  <si>
    <t>32/975</t>
  </si>
  <si>
    <t>32/960</t>
  </si>
  <si>
    <t>32/963</t>
  </si>
  <si>
    <t>32/993</t>
  </si>
  <si>
    <t>32/974</t>
  </si>
  <si>
    <t>32/982</t>
  </si>
  <si>
    <t>32/1069</t>
  </si>
  <si>
    <t>32/1558</t>
  </si>
  <si>
    <t>32/1560</t>
  </si>
  <si>
    <t>32/1572</t>
  </si>
  <si>
    <t>32/1179</t>
  </si>
  <si>
    <t>32/1178</t>
  </si>
  <si>
    <t>32/1219</t>
  </si>
  <si>
    <t>32/1177</t>
  </si>
  <si>
    <t>1398/10/15</t>
  </si>
  <si>
    <t>32/1155</t>
  </si>
  <si>
    <t>32/936</t>
  </si>
  <si>
    <t>32/1053</t>
  </si>
  <si>
    <t>32/977</t>
  </si>
  <si>
    <t>32/1212</t>
  </si>
  <si>
    <t>32/1213</t>
  </si>
  <si>
    <t>32/1106</t>
  </si>
  <si>
    <t>32/1217</t>
  </si>
  <si>
    <t>32/1059</t>
  </si>
  <si>
    <t>32/932</t>
  </si>
  <si>
    <t>32/984</t>
  </si>
  <si>
    <t>32/1804</t>
  </si>
  <si>
    <t>32/1803</t>
  </si>
  <si>
    <t>97-و/8659</t>
  </si>
  <si>
    <t>32/992</t>
  </si>
  <si>
    <t>32/1553</t>
  </si>
  <si>
    <t>32/1016</t>
  </si>
  <si>
    <t>1400/04/28</t>
  </si>
  <si>
    <t>32/1559</t>
  </si>
  <si>
    <t>32/191</t>
  </si>
  <si>
    <t>21031/و/96</t>
  </si>
  <si>
    <t>97- ص/5044</t>
  </si>
  <si>
    <t>32/424</t>
  </si>
  <si>
    <t>97/11/01</t>
  </si>
  <si>
    <t>98/10/30</t>
  </si>
  <si>
    <t>131/97/31258</t>
  </si>
  <si>
    <t>32/1740</t>
  </si>
  <si>
    <t>32/2001</t>
  </si>
  <si>
    <t>32/2008</t>
  </si>
  <si>
    <t>32/2000</t>
  </si>
  <si>
    <t>32/2013</t>
  </si>
  <si>
    <t>32/2014</t>
  </si>
  <si>
    <t>32/1909</t>
  </si>
  <si>
    <t>32/1738</t>
  </si>
  <si>
    <t>32/1819</t>
  </si>
  <si>
    <t>32/1820</t>
  </si>
  <si>
    <t>32/1821</t>
  </si>
  <si>
    <t>32/1807</t>
  </si>
  <si>
    <t>32/1806</t>
  </si>
  <si>
    <t>32/1836</t>
  </si>
  <si>
    <t>32/1800</t>
  </si>
  <si>
    <t>32/1798</t>
  </si>
  <si>
    <t>32/1794</t>
  </si>
  <si>
    <t>32/1865</t>
  </si>
  <si>
    <t>1399/07/15</t>
  </si>
  <si>
    <t>32/1675</t>
  </si>
  <si>
    <t>1399/11/16</t>
  </si>
  <si>
    <t>32/1737</t>
  </si>
  <si>
    <t>32/1743</t>
  </si>
  <si>
    <t>1400/12/15</t>
  </si>
  <si>
    <t>32/1681</t>
  </si>
  <si>
    <t>32/1654</t>
  </si>
  <si>
    <t>32/1907</t>
  </si>
  <si>
    <t>32/1658</t>
  </si>
  <si>
    <t>1400/04/02</t>
  </si>
  <si>
    <t>32/1567</t>
  </si>
  <si>
    <t>32/1636</t>
  </si>
  <si>
    <t>32/1305</t>
  </si>
  <si>
    <t>99/12/18</t>
  </si>
  <si>
    <t>32/1802</t>
  </si>
  <si>
    <t>32/1866</t>
  </si>
  <si>
    <t>32/1795</t>
  </si>
  <si>
    <t>32/1647</t>
  </si>
  <si>
    <t>32/1799</t>
  </si>
  <si>
    <t>32/1793</t>
  </si>
  <si>
    <t>32/1882</t>
  </si>
  <si>
    <t>32/1702</t>
  </si>
  <si>
    <t>32/1805</t>
  </si>
  <si>
    <t>32/1605</t>
  </si>
  <si>
    <t>32/1660</t>
  </si>
  <si>
    <t>32/2149</t>
  </si>
  <si>
    <t>99/11/23</t>
  </si>
  <si>
    <t>32/1693</t>
  </si>
  <si>
    <t>32/512</t>
  </si>
  <si>
    <t>32/611</t>
  </si>
  <si>
    <t>1401/02/17</t>
  </si>
  <si>
    <t>32/2031</t>
  </si>
  <si>
    <t>32/2034</t>
  </si>
  <si>
    <t>32/2032</t>
  </si>
  <si>
    <t>32/2035</t>
  </si>
  <si>
    <t>32/2053</t>
  </si>
  <si>
    <t>32/2033</t>
  </si>
  <si>
    <t>32/2065</t>
  </si>
  <si>
    <t>32/2086</t>
  </si>
  <si>
    <t>32/2085</t>
  </si>
  <si>
    <t>1400/08/12</t>
  </si>
  <si>
    <t>32/483</t>
  </si>
  <si>
    <t>32/2112</t>
  </si>
  <si>
    <t>32/2165</t>
  </si>
  <si>
    <t>32/2168</t>
  </si>
  <si>
    <t>1399/12/20</t>
  </si>
  <si>
    <t>1400/12/20</t>
  </si>
  <si>
    <t>32/2178</t>
  </si>
  <si>
    <t>32/527</t>
  </si>
  <si>
    <t>32/421</t>
  </si>
  <si>
    <t>32/2166</t>
  </si>
  <si>
    <t>32/429</t>
  </si>
  <si>
    <t>32/427</t>
  </si>
  <si>
    <t>32/428</t>
  </si>
  <si>
    <t>32/448</t>
  </si>
  <si>
    <t>32/461</t>
  </si>
  <si>
    <t>32/456</t>
  </si>
  <si>
    <t>32/450</t>
  </si>
  <si>
    <t>841/4889</t>
  </si>
  <si>
    <t>99/10/29</t>
  </si>
  <si>
    <t>1400/06/15</t>
  </si>
  <si>
    <t>32/555</t>
  </si>
  <si>
    <t>1400/09/28</t>
  </si>
  <si>
    <t>بنیاد نخبگان استان ایلام</t>
  </si>
  <si>
    <t>32/409</t>
  </si>
  <si>
    <t>32/2201</t>
  </si>
  <si>
    <t>32/462</t>
  </si>
  <si>
    <t>32/570</t>
  </si>
  <si>
    <t>1400/11/13</t>
  </si>
  <si>
    <t>1401/03/08</t>
  </si>
  <si>
    <t>32/2203</t>
  </si>
  <si>
    <t>32/487</t>
  </si>
  <si>
    <t>32/491</t>
  </si>
  <si>
    <t>32/492</t>
  </si>
  <si>
    <t>32/497</t>
  </si>
  <si>
    <t>1400/1809</t>
  </si>
  <si>
    <t>1400/59</t>
  </si>
  <si>
    <t>1400/12/25</t>
  </si>
  <si>
    <t>سمیه نوغانی</t>
  </si>
  <si>
    <t>1400/04/15</t>
  </si>
  <si>
    <t>0/1/16815</t>
  </si>
  <si>
    <t>1400/12/16</t>
  </si>
  <si>
    <t>1400/11/30</t>
  </si>
  <si>
    <t>32/420</t>
  </si>
  <si>
    <t>AP-1-00-299</t>
  </si>
  <si>
    <t>1400/11/24</t>
  </si>
  <si>
    <t>32/574</t>
  </si>
  <si>
    <t>32/591</t>
  </si>
  <si>
    <t>1401/01/17</t>
  </si>
  <si>
    <t>22/00/9406</t>
  </si>
  <si>
    <t>1400/12/23</t>
  </si>
  <si>
    <t>1400/12/24</t>
  </si>
  <si>
    <t>1401/06/25</t>
  </si>
  <si>
    <t>1400/08/29</t>
  </si>
  <si>
    <t>1400/12/29</t>
  </si>
  <si>
    <t>32/606</t>
  </si>
  <si>
    <t>1401/01/29</t>
  </si>
  <si>
    <t>32/607</t>
  </si>
  <si>
    <t>32/592</t>
  </si>
  <si>
    <t>32/584</t>
  </si>
  <si>
    <t>32/593</t>
  </si>
  <si>
    <t>1401/01/27</t>
  </si>
  <si>
    <t>122/26606</t>
  </si>
  <si>
    <t>1401/06/22</t>
  </si>
  <si>
    <t>32/608</t>
  </si>
  <si>
    <t>14003/113/2880</t>
  </si>
  <si>
    <t>32/601</t>
  </si>
  <si>
    <t>1400/12/17</t>
  </si>
  <si>
    <t>1401/06/17</t>
  </si>
  <si>
    <t>1401/09/22</t>
  </si>
  <si>
    <t>1401/09/15</t>
  </si>
  <si>
    <t>1400/02/01</t>
  </si>
  <si>
    <t>1400/11/04</t>
  </si>
  <si>
    <t>95/03/12</t>
  </si>
  <si>
    <t>95/05/17</t>
  </si>
  <si>
    <t>93/01/01</t>
  </si>
  <si>
    <t>93/05/14</t>
  </si>
  <si>
    <t>93/06/01</t>
  </si>
  <si>
    <t>93/01/26</t>
  </si>
  <si>
    <t>94/01/01</t>
  </si>
  <si>
    <t>95/04/07</t>
  </si>
  <si>
    <t>95/08/01</t>
  </si>
  <si>
    <t>95/10/01</t>
  </si>
  <si>
    <t>95/10/02</t>
  </si>
  <si>
    <t>95/10/03</t>
  </si>
  <si>
    <t>95/10/05</t>
  </si>
  <si>
    <t>95/10/06</t>
  </si>
  <si>
    <t>95/10/07</t>
  </si>
  <si>
    <t>95/06/15</t>
  </si>
  <si>
    <t>95/03/15</t>
  </si>
  <si>
    <t>96/06/01</t>
  </si>
  <si>
    <t>96/01/29</t>
  </si>
  <si>
    <t>96/01/11</t>
  </si>
  <si>
    <t>97/01/28</t>
  </si>
  <si>
    <t>96/01/28</t>
  </si>
  <si>
    <t>93/01/27</t>
  </si>
  <si>
    <t>94/01/29</t>
  </si>
  <si>
    <t>94/01/25</t>
  </si>
  <si>
    <t>94/01/26</t>
  </si>
  <si>
    <t>98/01/21</t>
  </si>
  <si>
    <t>98/01/25</t>
  </si>
  <si>
    <t>97/01/25</t>
  </si>
  <si>
    <t>98/01/24</t>
  </si>
  <si>
    <t>99/01/25</t>
  </si>
  <si>
    <t>99/01/14</t>
  </si>
  <si>
    <t>99/01/31</t>
  </si>
  <si>
    <t>1400/01/17</t>
  </si>
  <si>
    <t>99/01/21</t>
  </si>
  <si>
    <t>95/02/10</t>
  </si>
  <si>
    <t>96/02/23</t>
  </si>
  <si>
    <t>96/02/10</t>
  </si>
  <si>
    <t>99/02/16</t>
  </si>
  <si>
    <t>98/02/16</t>
  </si>
  <si>
    <t>98/02/22</t>
  </si>
  <si>
    <t>98/02/20</t>
  </si>
  <si>
    <t>99/02/18</t>
  </si>
  <si>
    <t>97/02/26</t>
  </si>
  <si>
    <t>97/02/23</t>
  </si>
  <si>
    <t>99/02/30</t>
  </si>
  <si>
    <t>99/02/27</t>
  </si>
  <si>
    <t>1400/02/13</t>
  </si>
  <si>
    <t>99/02/29</t>
  </si>
  <si>
    <t>1400/02/10</t>
  </si>
  <si>
    <t>98/02/31</t>
  </si>
  <si>
    <t>1400/02/12</t>
  </si>
  <si>
    <t>94/03/17</t>
  </si>
  <si>
    <t>94/03/31</t>
  </si>
  <si>
    <t>96/03/24</t>
  </si>
  <si>
    <t>96/03/13</t>
  </si>
  <si>
    <t>96/03/23</t>
  </si>
  <si>
    <t>97/03/19</t>
  </si>
  <si>
    <t>97/03/23</t>
  </si>
  <si>
    <t>95/03/31</t>
  </si>
  <si>
    <t>96/03/17</t>
  </si>
  <si>
    <t>98/03/28</t>
  </si>
  <si>
    <t>97/03/12</t>
  </si>
  <si>
    <t>98/03/19</t>
  </si>
  <si>
    <t>97/03/31</t>
  </si>
  <si>
    <t>97/03/29</t>
  </si>
  <si>
    <t>1399/03/31</t>
  </si>
  <si>
    <t>98/03/18</t>
  </si>
  <si>
    <t>98/03/27</t>
  </si>
  <si>
    <t>98/03/26</t>
  </si>
  <si>
    <t>1400/03/30</t>
  </si>
  <si>
    <t>99/03/20</t>
  </si>
  <si>
    <t>1399/03/25</t>
  </si>
  <si>
    <t>1400/03/10</t>
  </si>
  <si>
    <t>99/03/27</t>
  </si>
  <si>
    <t>1400/03/27</t>
  </si>
  <si>
    <t>1400/03/24</t>
  </si>
  <si>
    <t>93/04/30</t>
  </si>
  <si>
    <t>94/04/20</t>
  </si>
  <si>
    <t>94/04/30</t>
  </si>
  <si>
    <t>95/04/30</t>
  </si>
  <si>
    <t>97/04/20</t>
  </si>
  <si>
    <t>96/04/15</t>
  </si>
  <si>
    <t>95/04/16</t>
  </si>
  <si>
    <t>97/04/26</t>
  </si>
  <si>
    <t>96/04/12</t>
  </si>
  <si>
    <t>96/04/31</t>
  </si>
  <si>
    <t>98/04/01</t>
  </si>
  <si>
    <t>97/04/31</t>
  </si>
  <si>
    <t>97/04/19</t>
  </si>
  <si>
    <t>97/04/27</t>
  </si>
  <si>
    <t>99/04/21</t>
  </si>
  <si>
    <t>99/04/31</t>
  </si>
  <si>
    <t>1400/04/10</t>
  </si>
  <si>
    <t>95/05/25</t>
  </si>
  <si>
    <t>96/05/28</t>
  </si>
  <si>
    <t>97/05/21</t>
  </si>
  <si>
    <t>97/05/30</t>
  </si>
  <si>
    <t>99/05/1</t>
  </si>
  <si>
    <t>99/05/24</t>
  </si>
  <si>
    <t>99/06/10</t>
  </si>
  <si>
    <t>94/06/31</t>
  </si>
  <si>
    <t>94/06/30</t>
  </si>
  <si>
    <t>93/06/16</t>
  </si>
  <si>
    <t>99/06/25</t>
  </si>
  <si>
    <t>94/06/12</t>
  </si>
  <si>
    <t>95/06/25</t>
  </si>
  <si>
    <t>94/06/22</t>
  </si>
  <si>
    <t>95/06/13</t>
  </si>
  <si>
    <t>96/06/19</t>
  </si>
  <si>
    <t>96/06/12</t>
  </si>
  <si>
    <t>96/06/27</t>
  </si>
  <si>
    <t>96/06/14</t>
  </si>
  <si>
    <t>97/06/19</t>
  </si>
  <si>
    <t>95/06/16</t>
  </si>
  <si>
    <t>95/06/29</t>
  </si>
  <si>
    <t>97/06/25</t>
  </si>
  <si>
    <t>96/06/25</t>
  </si>
  <si>
    <t>96/06/20</t>
  </si>
  <si>
    <t>97/06/30</t>
  </si>
  <si>
    <t>97/06/14</t>
  </si>
  <si>
    <t>98/06/2</t>
  </si>
  <si>
    <t>98/06/30</t>
  </si>
  <si>
    <t>98/06/26</t>
  </si>
  <si>
    <t>99/06/2</t>
  </si>
  <si>
    <t>98/06/20</t>
  </si>
  <si>
    <t>99/06/31</t>
  </si>
  <si>
    <t>99/06/20</t>
  </si>
  <si>
    <t>96/07/20</t>
  </si>
  <si>
    <t>96/07/10</t>
  </si>
  <si>
    <t>96/07/26</t>
  </si>
  <si>
    <t>96/07/22</t>
  </si>
  <si>
    <t>96/07/11</t>
  </si>
  <si>
    <t>96/07/1</t>
  </si>
  <si>
    <t>96/07/19</t>
  </si>
  <si>
    <t>96/07/29</t>
  </si>
  <si>
    <t>96/07/15</t>
  </si>
  <si>
    <t>97/07/15</t>
  </si>
  <si>
    <t>99/07/22</t>
  </si>
  <si>
    <t>97/07/18</t>
  </si>
  <si>
    <t>97/07/10</t>
  </si>
  <si>
    <t>99/07/14</t>
  </si>
  <si>
    <t>98/07/28</t>
  </si>
  <si>
    <t>99/07/27</t>
  </si>
  <si>
    <t>1399/07/28</t>
  </si>
  <si>
    <t>98/07/18</t>
  </si>
  <si>
    <t>93/08/18</t>
  </si>
  <si>
    <t>93/08/14</t>
  </si>
  <si>
    <t>95/08/19</t>
  </si>
  <si>
    <t>97/08/12</t>
  </si>
  <si>
    <t>96/08/16</t>
  </si>
  <si>
    <t>97/08/28</t>
  </si>
  <si>
    <t>97/08/16</t>
  </si>
  <si>
    <t>98/08/18</t>
  </si>
  <si>
    <t>96/08/28</t>
  </si>
  <si>
    <t>98/08/28</t>
  </si>
  <si>
    <t>98/08/11</t>
  </si>
  <si>
    <t>99/08/11</t>
  </si>
  <si>
    <t>98/08/21</t>
  </si>
  <si>
    <t>1399/08/15</t>
  </si>
  <si>
    <t>1400/08/28</t>
  </si>
  <si>
    <t>93/09/12</t>
  </si>
  <si>
    <t>94/09/29</t>
  </si>
  <si>
    <t>94/09/30</t>
  </si>
  <si>
    <t>96/09/28</t>
  </si>
  <si>
    <t>96/09/22</t>
  </si>
  <si>
    <t>96/09/11</t>
  </si>
  <si>
    <t>97/09/15</t>
  </si>
  <si>
    <t>99/09/16</t>
  </si>
  <si>
    <t>98/09/12</t>
  </si>
  <si>
    <t>1399/09/30</t>
  </si>
  <si>
    <t>98/09/1</t>
  </si>
  <si>
    <t>98/09/20</t>
  </si>
  <si>
    <t>95/12/02</t>
  </si>
  <si>
    <t>93/12/02</t>
  </si>
  <si>
    <t>93/10/03</t>
  </si>
  <si>
    <t>94/05/03</t>
  </si>
  <si>
    <t>97/06/03</t>
  </si>
  <si>
    <t>97/11/03</t>
  </si>
  <si>
    <t>96/10/03</t>
  </si>
  <si>
    <t>98/03/03</t>
  </si>
  <si>
    <t>97/07/03</t>
  </si>
  <si>
    <t>99/02/03</t>
  </si>
  <si>
    <t>1400/08/03</t>
  </si>
  <si>
    <t>96/03/01</t>
  </si>
  <si>
    <t>99/02/01</t>
  </si>
  <si>
    <t>99/02/07</t>
  </si>
  <si>
    <t>99/04/02</t>
  </si>
  <si>
    <t>1401/02/05</t>
  </si>
  <si>
    <t>96/04/04</t>
  </si>
  <si>
    <t>93/08/04</t>
  </si>
  <si>
    <t>97/12/04</t>
  </si>
  <si>
    <t>96/10/04</t>
  </si>
  <si>
    <t>97/04/04</t>
  </si>
  <si>
    <t>1401/03/04</t>
  </si>
  <si>
    <t>1401/04/04</t>
  </si>
  <si>
    <t>1400/08/05</t>
  </si>
  <si>
    <t>97/03/05</t>
  </si>
  <si>
    <t>97/04/05</t>
  </si>
  <si>
    <t>96/10/05</t>
  </si>
  <si>
    <t>98/12/06</t>
  </si>
  <si>
    <t>95/11/06</t>
  </si>
  <si>
    <t>95/08/06</t>
  </si>
  <si>
    <t>94/08/06</t>
  </si>
  <si>
    <t>97/11/06</t>
  </si>
  <si>
    <t>97/04/06</t>
  </si>
  <si>
    <t>98/06/06</t>
  </si>
  <si>
    <t>1399/11/06</t>
  </si>
  <si>
    <t>98/07/07</t>
  </si>
  <si>
    <t>96/10/07</t>
  </si>
  <si>
    <t>96/12/07</t>
  </si>
  <si>
    <t>95/02/07</t>
  </si>
  <si>
    <t>93/08/07</t>
  </si>
  <si>
    <t>96/11/07</t>
  </si>
  <si>
    <t>95/07/07</t>
  </si>
  <si>
    <t>98/10/07</t>
  </si>
  <si>
    <t>97/07/07</t>
  </si>
  <si>
    <t>99/03/07</t>
  </si>
  <si>
    <t>97/04/07</t>
  </si>
  <si>
    <t>97/05/07</t>
  </si>
  <si>
    <t>98/01/07</t>
  </si>
  <si>
    <t>1401/02/08</t>
  </si>
  <si>
    <t>1400/12/08</t>
  </si>
  <si>
    <t>96/08/08</t>
  </si>
  <si>
    <t>97/03/08</t>
  </si>
  <si>
    <t>1400/03/08</t>
  </si>
  <si>
    <t>1398/10/08</t>
  </si>
  <si>
    <t>99/07/08</t>
  </si>
  <si>
    <t>1401/03/09</t>
  </si>
  <si>
    <t>94/04/09</t>
  </si>
  <si>
    <t>97/02/09</t>
  </si>
  <si>
    <t>99/02/09</t>
  </si>
  <si>
    <t>98/04/09</t>
  </si>
  <si>
    <t>95/06/09</t>
  </si>
  <si>
    <t>99/05/09</t>
  </si>
  <si>
    <t>99/07/03</t>
  </si>
  <si>
    <t>97/07/02</t>
  </si>
  <si>
    <t>93/09/01</t>
  </si>
  <si>
    <t>95/08/02</t>
  </si>
  <si>
    <t>96/05/01</t>
  </si>
  <si>
    <t>96/08/02</t>
  </si>
  <si>
    <t>97/08/02</t>
  </si>
  <si>
    <t>96/09/01</t>
  </si>
  <si>
    <t>97/04/02</t>
  </si>
  <si>
    <t>99/04/01</t>
  </si>
  <si>
    <t>95/06/01</t>
  </si>
  <si>
    <t>96/01/01</t>
  </si>
  <si>
    <t>95/04/01</t>
  </si>
  <si>
    <t>95/07/01</t>
  </si>
  <si>
    <t>95/09/01</t>
  </si>
  <si>
    <t>95/02/01</t>
  </si>
  <si>
    <t>95/11/01</t>
  </si>
  <si>
    <t>97/07/01</t>
  </si>
  <si>
    <t>98/12/01</t>
  </si>
  <si>
    <t>98/06/01</t>
  </si>
  <si>
    <t>99/03/02</t>
  </si>
  <si>
    <t>97/02/01</t>
  </si>
  <si>
    <t>98/02/01</t>
  </si>
  <si>
    <t>98/01/01</t>
  </si>
  <si>
    <t>98/10/01</t>
  </si>
  <si>
    <t>98/07/01</t>
  </si>
  <si>
    <t>1399/06/01</t>
  </si>
  <si>
    <t>99/01/01</t>
  </si>
  <si>
    <t>1399/05/01</t>
  </si>
  <si>
    <t>1399/11/01</t>
  </si>
  <si>
    <t>1400/07/01</t>
  </si>
  <si>
    <t>1399/01/01</t>
  </si>
  <si>
    <t>1400/08/01</t>
  </si>
  <si>
    <t>کل واریزی خارجی</t>
  </si>
  <si>
    <t>مانده حساب خارجی</t>
  </si>
  <si>
    <t>کل مبلغ پرداختی با پیش پرداخت</t>
  </si>
  <si>
    <t>باقیمانده</t>
  </si>
  <si>
    <t xml:space="preserve">32/1682 </t>
  </si>
  <si>
    <t>شناسایی چالش های ناشی از حملات سایبری بر واحد کنترل تولید خودکار</t>
  </si>
  <si>
    <t>1401-2202</t>
  </si>
  <si>
    <t>1401/08/16</t>
  </si>
  <si>
    <t>1403/02/16</t>
  </si>
  <si>
    <t>شرکت مدیریت شبکه برق ایران</t>
  </si>
  <si>
    <t>شرکت ملی گاز ایران</t>
  </si>
  <si>
    <t>طراحی و پیاده سازی نرم افزار جهت تشخیص اندازه گیر معیوب در ایستگاه cgs  شهر ایلام</t>
  </si>
  <si>
    <t>1401/06/20</t>
  </si>
  <si>
    <t>1402/06/20</t>
  </si>
  <si>
    <t>پالایشگاه گاز ایلام</t>
  </si>
  <si>
    <t xml:space="preserve">بهبود قابلیت اطمینان شبکه انتقال برق پالایشگاه گاز ایلام از طریق اصلاح حفاظت محلی و طراحی حفاظت ناحیه گسترده </t>
  </si>
  <si>
    <t>1401/06/30</t>
  </si>
  <si>
    <t>1402/07/01</t>
  </si>
  <si>
    <t>1401/06/28</t>
  </si>
  <si>
    <t>در حال اجرا(خاتمه یافته)</t>
  </si>
  <si>
    <t>علیرضا عباس زاده</t>
  </si>
  <si>
    <t>1401/08/28</t>
  </si>
  <si>
    <t>1401/06/15</t>
  </si>
  <si>
    <t>1400/11/20</t>
  </si>
  <si>
    <t>دانشکده</t>
  </si>
  <si>
    <t>کشاورزی</t>
  </si>
  <si>
    <t>ادبیات و علوم انسانی</t>
  </si>
  <si>
    <t>پیرادامپزشکی</t>
  </si>
  <si>
    <t>فنی و مهندسی</t>
  </si>
  <si>
    <t>علوم پایه</t>
  </si>
  <si>
    <t>علیرضا شوهانی</t>
  </si>
  <si>
    <t xml:space="preserve"> ادبیات و علوم انسانی</t>
  </si>
  <si>
    <t>دانشکده فنی مهندسی</t>
  </si>
  <si>
    <t>دانشکده کشاورزی</t>
  </si>
  <si>
    <t>*700000000</t>
  </si>
  <si>
    <t>نیمه</t>
  </si>
  <si>
    <t>انصراف دستگاه</t>
  </si>
  <si>
    <t>93/3/51928</t>
  </si>
  <si>
    <t>*800000000</t>
  </si>
  <si>
    <t>*2475000000</t>
  </si>
  <si>
    <t>*479000000</t>
  </si>
  <si>
    <t>*600000000</t>
  </si>
  <si>
    <t>*1100000000</t>
  </si>
  <si>
    <t>*1110000000</t>
  </si>
  <si>
    <t>*935000000</t>
  </si>
  <si>
    <t>*920000000</t>
  </si>
  <si>
    <t>*1420000000</t>
  </si>
  <si>
    <t>شرکت آب و فاضلاب استان ایلام</t>
  </si>
  <si>
    <t>بررسی راهکارهای بهینه سازی مصرف انرژی در تاسیسات آب ایلام</t>
  </si>
  <si>
    <t>91/03/1</t>
  </si>
  <si>
    <t>92/09/1</t>
  </si>
  <si>
    <t>2252/10</t>
  </si>
  <si>
    <t>3282 م</t>
  </si>
  <si>
    <t>92/02/4</t>
  </si>
  <si>
    <t>93/08/30</t>
  </si>
  <si>
    <t>بررسی تاثیر ذرات گرد و خاک بر خصوصیات فیزیکوشیمیایبی و بیولوژیکی خاک های زراعی استان ایلام</t>
  </si>
  <si>
    <t>اجرای فاز اول پروژه سامانه الکترومغناطیسی مبارزه با گردوغبار بر اساس مشخصات کامل مندرج در پیوست شماره 1</t>
  </si>
  <si>
    <t>مجید ولی زاده</t>
  </si>
  <si>
    <t xml:space="preserve">تعیین راندمان آبیاری در شبکه توزیع و انتقال مهران و راهکارهای بالابردن آن </t>
  </si>
  <si>
    <t>اقبال احسان زاده</t>
  </si>
  <si>
    <t>بررسی پاسخ گونه های مختلف گیاهان زراعی استراتژیک و درختان میوه به گردوخاک ایلام</t>
  </si>
  <si>
    <t xml:space="preserve">مهرشاد براری </t>
  </si>
  <si>
    <t xml:space="preserve">تعیین میزان ضریب زبری رودخانه های مهم استان محل ایستگاههای هیدرومتری برای دوره برگشت های مختلف  </t>
  </si>
  <si>
    <t>شمس الدین اسماعیلی</t>
  </si>
  <si>
    <t>بررسی لرزه نگاری شهر سرابله</t>
  </si>
  <si>
    <t>1400/49053</t>
  </si>
  <si>
    <t>1401/6/24</t>
  </si>
  <si>
    <t>مبلغ قرارداد داخلی</t>
  </si>
  <si>
    <t>قرارداد داخلی پس از کسر بالاسری</t>
  </si>
  <si>
    <t>بدهی و بستانکاری دانشگاه</t>
  </si>
  <si>
    <t>داوران پروپوزال</t>
  </si>
  <si>
    <t>فرم ارزشیابی پرپوزال</t>
  </si>
  <si>
    <t>تأیید دو همکار گروه</t>
  </si>
  <si>
    <t>تأیید دانشکده</t>
  </si>
  <si>
    <t>فرم تسویه حساب</t>
  </si>
  <si>
    <t>ریزهزینه</t>
  </si>
  <si>
    <t>اسامی داوران</t>
  </si>
  <si>
    <t xml:space="preserve">اخطار </t>
  </si>
  <si>
    <t>مقاله مستخرج از طرح</t>
  </si>
  <si>
    <t>کتاب مستخرج از طرح</t>
  </si>
  <si>
    <t>فرم ارزشیابی گزارش نهایی</t>
  </si>
  <si>
    <t>امتیاز</t>
  </si>
  <si>
    <t>توضیحات</t>
  </si>
  <si>
    <t>دانشکده مجری (اصلی)</t>
  </si>
  <si>
    <t>گروه آموزشی مجری (اصلی)</t>
  </si>
  <si>
    <t>همکاران</t>
  </si>
  <si>
    <t>داور 1</t>
  </si>
  <si>
    <t>داور 2</t>
  </si>
  <si>
    <t>داور اول</t>
  </si>
  <si>
    <t>داور دوم</t>
  </si>
  <si>
    <t>داور سوم</t>
  </si>
  <si>
    <t>اخطار اول</t>
  </si>
  <si>
    <t>اخطار دوم</t>
  </si>
  <si>
    <t>اخطار سوم</t>
  </si>
  <si>
    <t>امتیاز اولیه</t>
  </si>
  <si>
    <t>امتیاز مجری</t>
  </si>
  <si>
    <t>امتیاز همکار</t>
  </si>
  <si>
    <t>همکار اول</t>
  </si>
  <si>
    <t>همکار دوم</t>
  </si>
  <si>
    <t>همکار سوم</t>
  </si>
  <si>
    <t>سایر</t>
  </si>
  <si>
    <t>مجری دوم</t>
  </si>
  <si>
    <t>93/6/12</t>
  </si>
  <si>
    <t>94/11/12</t>
  </si>
  <si>
    <t>93/6/29</t>
  </si>
  <si>
    <t>ندرد</t>
  </si>
  <si>
    <t>95/7/4</t>
  </si>
  <si>
    <t>مرتع و آبخیزداری</t>
  </si>
  <si>
    <t>95/7/5</t>
  </si>
  <si>
    <t>97/1/5</t>
  </si>
  <si>
    <t>95/8/2</t>
  </si>
  <si>
    <t>97/5/16</t>
  </si>
  <si>
    <t>طرح ملی</t>
  </si>
  <si>
    <t>علیرضا حسینی</t>
  </si>
  <si>
    <t>الهاام قربانی</t>
  </si>
  <si>
    <t>95/4/7</t>
  </si>
  <si>
    <t>96/10/7</t>
  </si>
  <si>
    <t>ندارذ</t>
  </si>
  <si>
    <t>98/1/30</t>
  </si>
  <si>
    <t>مهندسی آب و خاک</t>
  </si>
  <si>
    <t>تدارد</t>
  </si>
  <si>
    <t>96/4/26</t>
  </si>
  <si>
    <t>97/5/21</t>
  </si>
  <si>
    <t>96/4/7</t>
  </si>
  <si>
    <t>97/4/7</t>
  </si>
  <si>
    <t>98/8/13</t>
  </si>
  <si>
    <t>1400/2/13</t>
  </si>
  <si>
    <t>98/12/6</t>
  </si>
  <si>
    <t>حیدر ابراهیمی</t>
  </si>
  <si>
    <t>میلاد باقلانی</t>
  </si>
  <si>
    <t>8179/97</t>
  </si>
  <si>
    <t>93/7/28</t>
  </si>
  <si>
    <t>93/8/18</t>
  </si>
  <si>
    <t>اقتصاد</t>
  </si>
  <si>
    <t>علیرضا ابراهیمی</t>
  </si>
  <si>
    <t>مهرداد نعمتی</t>
  </si>
  <si>
    <t>کوروش سایه میری</t>
  </si>
  <si>
    <t>99/2/8</t>
  </si>
  <si>
    <t>1401/2/8</t>
  </si>
  <si>
    <t>99/6/10</t>
  </si>
  <si>
    <t>حسین زینیوند</t>
  </si>
  <si>
    <t>حیدرابراهیمی</t>
  </si>
  <si>
    <t>حسن فتحی زاد و 2 دانشجوی ارشد</t>
  </si>
  <si>
    <t>97/12/5</t>
  </si>
  <si>
    <t>98/12/5</t>
  </si>
  <si>
    <t>فاطمه ولی زاده کاخکی</t>
  </si>
  <si>
    <t>جواد عرفانی مقدم</t>
  </si>
  <si>
    <t>محمد محمدی</t>
  </si>
  <si>
    <t>97/2/11</t>
  </si>
  <si>
    <t>97/3/29</t>
  </si>
  <si>
    <t>عارف پیرانی</t>
  </si>
  <si>
    <t>99/9/16</t>
  </si>
  <si>
    <t>حسن مومنی</t>
  </si>
  <si>
    <t>عبدالله مرادی</t>
  </si>
  <si>
    <t>99/7/27</t>
  </si>
  <si>
    <t>تمدید شد</t>
  </si>
  <si>
    <t>97/3/6</t>
  </si>
  <si>
    <t>رحمت رمضانی</t>
  </si>
  <si>
    <t>97/3/8</t>
  </si>
  <si>
    <t>مریم جمشیدزاد</t>
  </si>
  <si>
    <t>امیدی</t>
  </si>
  <si>
    <t>97/4/6</t>
  </si>
  <si>
    <t>98/10/7</t>
  </si>
  <si>
    <t>یوسف عسگری</t>
  </si>
  <si>
    <t>97/2/12</t>
  </si>
  <si>
    <t>علمی پژوهشی</t>
  </si>
  <si>
    <t>98/2/22</t>
  </si>
  <si>
    <t xml:space="preserve">فرزانه همتی راد </t>
  </si>
  <si>
    <t>سجاد بهیمی</t>
  </si>
  <si>
    <t>97/4/2</t>
  </si>
  <si>
    <t>زینب طولابی</t>
  </si>
  <si>
    <t>98/3/28</t>
  </si>
  <si>
    <t>تمدید 3 ماه</t>
  </si>
  <si>
    <t>تاریخ و علوم اجتماعی</t>
  </si>
  <si>
    <t>کبری هواس بیگی</t>
  </si>
  <si>
    <t>97/7/18</t>
  </si>
  <si>
    <t>نبی الله علی نظری</t>
  </si>
  <si>
    <t xml:space="preserve">تا پایان اسفند 1397 تمدید شده است. </t>
  </si>
  <si>
    <t>موسی ملکی پور</t>
  </si>
  <si>
    <t>96/1/14</t>
  </si>
  <si>
    <t>96/7/19</t>
  </si>
  <si>
    <t>6 ماه تمدید</t>
  </si>
  <si>
    <t>جبار رحمانی</t>
  </si>
  <si>
    <t>خالد توکلی</t>
  </si>
  <si>
    <t>اسحاق قیصیران</t>
  </si>
  <si>
    <t>صدیقه پیری- علی ایار- امید محمدزاده- جابر مولایی- عباس حیدرزاده</t>
  </si>
  <si>
    <t>96/7/26</t>
  </si>
  <si>
    <t>عبادلله مرادی</t>
  </si>
  <si>
    <t>98/01/17</t>
  </si>
  <si>
    <t>مدیریت</t>
  </si>
  <si>
    <t>مهسا جوانمردی</t>
  </si>
  <si>
    <t>96/7/29</t>
  </si>
  <si>
    <t>فرزاد کریمی</t>
  </si>
  <si>
    <t>محمد کریم</t>
  </si>
  <si>
    <t>جاسم محرری</t>
  </si>
  <si>
    <t>96/8/2</t>
  </si>
  <si>
    <t>سعدالله عزتی</t>
  </si>
  <si>
    <t>ولی پیری</t>
  </si>
  <si>
    <t>سعید خانی</t>
  </si>
  <si>
    <t>96/8/3</t>
  </si>
  <si>
    <t>اسفندیار یارمحمدی</t>
  </si>
  <si>
    <t>زهرا رضایی</t>
  </si>
  <si>
    <t>96/9/11</t>
  </si>
  <si>
    <t>98/4/01</t>
  </si>
  <si>
    <t>معصومه اطاقی</t>
  </si>
  <si>
    <t>مهدی رست</t>
  </si>
  <si>
    <t>میلاد برجی</t>
  </si>
  <si>
    <t>98/12/1</t>
  </si>
  <si>
    <t>98/1/21</t>
  </si>
  <si>
    <t>یسرا سجادیان</t>
  </si>
  <si>
    <t>لیلا ملک پور</t>
  </si>
  <si>
    <t>98/2/16</t>
  </si>
  <si>
    <t>روح الله نظری</t>
  </si>
  <si>
    <t>98/3/3</t>
  </si>
  <si>
    <t>حشمت کاکا</t>
  </si>
  <si>
    <t>نوشته نشده</t>
  </si>
  <si>
    <t>99/4/21</t>
  </si>
  <si>
    <t>99/4/25</t>
  </si>
  <si>
    <t>رضا غفاری</t>
  </si>
  <si>
    <t>994/10</t>
  </si>
  <si>
    <t>علی حیات‌نیا</t>
  </si>
  <si>
    <t>مژگان صالحی‌پور</t>
  </si>
  <si>
    <t>98/8/11</t>
  </si>
  <si>
    <t>99/8/11</t>
  </si>
  <si>
    <t>1400/06/10</t>
  </si>
  <si>
    <t>95/8/1</t>
  </si>
  <si>
    <t>96/10/1</t>
  </si>
  <si>
    <t>حشمت‌اله عسگری</t>
  </si>
  <si>
    <t>رضا عالی</t>
  </si>
  <si>
    <t>96/1/1</t>
  </si>
  <si>
    <t>حسین مهدی‌زاده</t>
  </si>
  <si>
    <t>96/2/10</t>
  </si>
  <si>
    <t>کارآفرینی و توسعه روستایی</t>
  </si>
  <si>
    <t>97/4/4</t>
  </si>
  <si>
    <t>97/6/3</t>
  </si>
  <si>
    <t>97/8/28</t>
  </si>
  <si>
    <t>97/8/2</t>
  </si>
  <si>
    <t>شهرام مامی</t>
  </si>
  <si>
    <t>97/7/7</t>
  </si>
  <si>
    <t>99/2/29</t>
  </si>
  <si>
    <t>محمدشریف شریف زاده</t>
  </si>
  <si>
    <t>مسعود الیاسی</t>
  </si>
  <si>
    <t>98/1/1</t>
  </si>
  <si>
    <t>99/2/9</t>
  </si>
  <si>
    <t>1399/11/6</t>
  </si>
  <si>
    <t>اکبر امیدی</t>
  </si>
  <si>
    <t>موسی بندک</t>
  </si>
  <si>
    <t>99/3/7</t>
  </si>
  <si>
    <t>96/3/13</t>
  </si>
  <si>
    <t>97/4/27</t>
  </si>
  <si>
    <t>96/3/23</t>
  </si>
  <si>
    <t>96/6/12</t>
  </si>
  <si>
    <t>96/6/27</t>
  </si>
  <si>
    <t>96/6/28</t>
  </si>
  <si>
    <t>96/6/19</t>
  </si>
  <si>
    <t>96/9/28</t>
  </si>
  <si>
    <t>96/12/6</t>
  </si>
  <si>
    <t>محمدرضا گچی</t>
  </si>
  <si>
    <t>97/3/5</t>
  </si>
  <si>
    <t>ستار کیخاوندی</t>
  </si>
  <si>
    <t>رضا ولیزاده</t>
  </si>
  <si>
    <t>نوراله یادگاری</t>
  </si>
  <si>
    <t>97/11/3</t>
  </si>
  <si>
    <t>1399/3/20</t>
  </si>
  <si>
    <t>1399/9/30</t>
  </si>
  <si>
    <t>کارافرینی و توسعه روستایی</t>
  </si>
  <si>
    <t>علیرضا جمشیدی</t>
  </si>
  <si>
    <t>99/2/3</t>
  </si>
  <si>
    <t>ساره میرشکار</t>
  </si>
  <si>
    <t>سجاد طاهرزاده</t>
  </si>
  <si>
    <t>سارار ازادی- عباسی نیا و حقیقی</t>
  </si>
  <si>
    <t>95/6/15</t>
  </si>
  <si>
    <t>مهدی زاده</t>
  </si>
  <si>
    <t>95/3/15</t>
  </si>
  <si>
    <t>عزیز مراسلی</t>
  </si>
  <si>
    <t>97/7/2</t>
  </si>
  <si>
    <t>97/5/30</t>
  </si>
  <si>
    <t>یارمحمدقاسمی</t>
  </si>
  <si>
    <t>98/9/12</t>
  </si>
  <si>
    <t>صدیقه پیری</t>
  </si>
  <si>
    <t>فاطمه هواس بیگی</t>
  </si>
  <si>
    <t>÷</t>
  </si>
  <si>
    <t>اسحاق قیصریان- زینب خشرو- ارزو رسولی</t>
  </si>
  <si>
    <t>98/1/25</t>
  </si>
  <si>
    <t>علی دانشفر</t>
  </si>
  <si>
    <t>سجاد نظری</t>
  </si>
  <si>
    <t>98/6/6</t>
  </si>
  <si>
    <t>شیمی</t>
  </si>
  <si>
    <t>سمیه فرخی</t>
  </si>
  <si>
    <t>زینب رحمتی</t>
  </si>
  <si>
    <t>هادی حسینی</t>
  </si>
  <si>
    <t>94/10/9</t>
  </si>
  <si>
    <t>95/6/9</t>
  </si>
  <si>
    <t>مسعود بازگیر</t>
  </si>
  <si>
    <t>97/3/2</t>
  </si>
  <si>
    <t>فرشید فتاح نیا- یاسر علیزاده- باقر آرایش- جواد میرازیی- یارمحمد قاسمی</t>
  </si>
  <si>
    <t>93/1/1</t>
  </si>
  <si>
    <t>93/4/30</t>
  </si>
  <si>
    <t>93/9/12</t>
  </si>
  <si>
    <t>صیدمهدی ویسه</t>
  </si>
  <si>
    <t>96/6/6</t>
  </si>
  <si>
    <t>شمس الله سراج</t>
  </si>
  <si>
    <t>99/12/1</t>
  </si>
  <si>
    <t>1400/2/25</t>
  </si>
  <si>
    <t>99/4/2</t>
  </si>
  <si>
    <t>1400/3/8</t>
  </si>
  <si>
    <t>96/6/14</t>
  </si>
  <si>
    <t>حبیب گوهری</t>
  </si>
  <si>
    <t>96/3/3</t>
  </si>
  <si>
    <t>زبان انگلیسی</t>
  </si>
  <si>
    <t>الهه کمری</t>
  </si>
  <si>
    <t>صید مهدی ویسه</t>
  </si>
  <si>
    <t>ابوطالب کاظمی</t>
  </si>
  <si>
    <t>97/2/29</t>
  </si>
  <si>
    <t>97/2/30</t>
  </si>
  <si>
    <t>95/8/19</t>
  </si>
  <si>
    <t>96/10/13</t>
  </si>
  <si>
    <t>96/6/1</t>
  </si>
  <si>
    <t>97/2/9</t>
  </si>
  <si>
    <t>زهرا عبداللهی</t>
  </si>
  <si>
    <t>97/4/10</t>
  </si>
  <si>
    <t>99/2/16</t>
  </si>
  <si>
    <t>97/3/19</t>
  </si>
  <si>
    <t>97/8/10</t>
  </si>
  <si>
    <t>97/3/23</t>
  </si>
  <si>
    <t>97/11/16</t>
  </si>
  <si>
    <t>95/9/24</t>
  </si>
  <si>
    <t>96/1/29</t>
  </si>
  <si>
    <t>95/9/29</t>
  </si>
  <si>
    <t>97/1/20</t>
  </si>
  <si>
    <t>97/4/19</t>
  </si>
  <si>
    <t>97/11/6</t>
  </si>
  <si>
    <t>95/4/1</t>
  </si>
  <si>
    <t>95/10/1</t>
  </si>
  <si>
    <t>فائزه شه دوست</t>
  </si>
  <si>
    <t>95/12/7</t>
  </si>
  <si>
    <t>مجید ولی‌زاده</t>
  </si>
  <si>
    <t>98/9/10</t>
  </si>
  <si>
    <t>97/7/10 تمدیدی-تمدید تا 98/7/30</t>
  </si>
  <si>
    <t>مهندسی برق</t>
  </si>
  <si>
    <t>محمدباقر بنا شریفیان</t>
  </si>
  <si>
    <t>رضا بازیار</t>
  </si>
  <si>
    <t>جلال قاسمی-سجاد نجفی</t>
  </si>
  <si>
    <t>1399/7/1</t>
  </si>
  <si>
    <t>مکانیک بیوسیستم</t>
  </si>
  <si>
    <t>ابراهیم تشانی فر</t>
  </si>
  <si>
    <t>98/7/14</t>
  </si>
  <si>
    <t>99/7/14</t>
  </si>
  <si>
    <t xml:space="preserve">شماره قرارداد اولیه 32/1682 و متمم قرارداد شماره 32/507 </t>
  </si>
  <si>
    <t>تاریخ قرارداد اولیه  98/9/9 و تاریخ قرارداد متمم 1400/07/04</t>
  </si>
  <si>
    <t>1400/07/16</t>
  </si>
  <si>
    <t>مهندسی شیمی</t>
  </si>
  <si>
    <t>اسما قربانی</t>
  </si>
  <si>
    <t>98/8/21</t>
  </si>
  <si>
    <t>مهندسی صنایع</t>
  </si>
  <si>
    <t>حمید رضا سهراب</t>
  </si>
  <si>
    <t>یاسر قربانی</t>
  </si>
  <si>
    <t>3 نفر کارشناس</t>
  </si>
  <si>
    <t>98/9/9</t>
  </si>
  <si>
    <t>99/5/9</t>
  </si>
  <si>
    <t>1399/12/16</t>
  </si>
  <si>
    <t>محسن منصوری</t>
  </si>
  <si>
    <t>94/8/10</t>
  </si>
  <si>
    <t>95/2/10</t>
  </si>
  <si>
    <t>96/2/23</t>
  </si>
  <si>
    <t>96/2/13</t>
  </si>
  <si>
    <t>نغت و گاز</t>
  </si>
  <si>
    <t xml:space="preserve">دارد </t>
  </si>
  <si>
    <t>بهروزبیاتی</t>
  </si>
  <si>
    <t>95/4/20</t>
  </si>
  <si>
    <t>محمد امین شریفی</t>
  </si>
  <si>
    <t>95/7/11</t>
  </si>
  <si>
    <t>96/1/11</t>
  </si>
  <si>
    <t>جواد میرازیی</t>
  </si>
  <si>
    <t>96/7/16</t>
  </si>
  <si>
    <t>2 نفر دیگر</t>
  </si>
  <si>
    <t>96/8/16</t>
  </si>
  <si>
    <t>97/8/27</t>
  </si>
  <si>
    <t>نعیمه ستاره شناس</t>
  </si>
  <si>
    <t>98/8/18</t>
  </si>
  <si>
    <t>96/7/20</t>
  </si>
  <si>
    <t>توان کیخاوندی</t>
  </si>
  <si>
    <t>96/12/7</t>
  </si>
  <si>
    <t>جعفر مامی‌زاده</t>
  </si>
  <si>
    <t>97/6/19</t>
  </si>
  <si>
    <t>عبدالحمید عزیزی</t>
  </si>
  <si>
    <t>جواد سروریان</t>
  </si>
  <si>
    <t>ستاره حیدری</t>
  </si>
  <si>
    <t>97/8/16</t>
  </si>
  <si>
    <t>98/3/19</t>
  </si>
  <si>
    <t>حقوق</t>
  </si>
  <si>
    <t>99/1/14</t>
  </si>
  <si>
    <t>99/9/24</t>
  </si>
  <si>
    <t>99/4/10</t>
  </si>
  <si>
    <t>1400/4/10</t>
  </si>
  <si>
    <t>99/6/11</t>
  </si>
  <si>
    <t>سیدحسین حسینی</t>
  </si>
  <si>
    <t>رحمت اعظمی</t>
  </si>
  <si>
    <t>97/9/15</t>
  </si>
  <si>
    <t>زهرا فرجی</t>
  </si>
  <si>
    <t>97/8/12</t>
  </si>
  <si>
    <t>مهندسی عمران</t>
  </si>
  <si>
    <t>97/8/20</t>
  </si>
  <si>
    <t>98/2/20</t>
  </si>
  <si>
    <t>97/12/1</t>
  </si>
  <si>
    <t>علرضا عباس زاده</t>
  </si>
  <si>
    <t>تمدید 4 ماه از 99/4/4 تمدید تا 99/9/2</t>
  </si>
  <si>
    <t>فرید علیدادی</t>
  </si>
  <si>
    <t>امیر علیزاده</t>
  </si>
  <si>
    <t>محمود الماسیان</t>
  </si>
  <si>
    <t>مرتضی فولاودی- منوچهر قرزشی- هستی فتاحی- فرشاد جلیلی- رضا جواهر دشتی- مصطفی فتاحی- میثاق پورمحمدیان- راضیه علیدادی</t>
  </si>
  <si>
    <t>98/7/3</t>
  </si>
  <si>
    <t>99/7/3</t>
  </si>
  <si>
    <t xml:space="preserve">شماره قرارداد اولیه 32/1654 و متمم قرارداد شماره 32/502 </t>
  </si>
  <si>
    <t>تاریخ قرارداد اولیه  98/7/14 و تاریخ قرارداد متمم 1400/07/03</t>
  </si>
  <si>
    <t>99/10/3</t>
  </si>
  <si>
    <t>1400/2/10</t>
  </si>
  <si>
    <t>ابراهیم تشانی فرد</t>
  </si>
  <si>
    <t>98/6/10</t>
  </si>
  <si>
    <t>98/7/28</t>
  </si>
  <si>
    <t>93/08/06</t>
  </si>
  <si>
    <t>93/8/6</t>
  </si>
  <si>
    <t>93/1/27</t>
  </si>
  <si>
    <t>ساری زاده</t>
  </si>
  <si>
    <t>علوم ریاضی</t>
  </si>
  <si>
    <t>95/5/12</t>
  </si>
  <si>
    <t>97/6/30</t>
  </si>
  <si>
    <t>98/2/1</t>
  </si>
  <si>
    <t>93/5/14</t>
  </si>
  <si>
    <t>93/8/14</t>
  </si>
  <si>
    <t>93/6/16</t>
  </si>
  <si>
    <t>4 ماه تمدید</t>
  </si>
  <si>
    <t>94/6/21</t>
  </si>
  <si>
    <t>93/12/9</t>
  </si>
  <si>
    <t>94/3/9</t>
  </si>
  <si>
    <t>94/7/21</t>
  </si>
  <si>
    <t>94/8/11</t>
  </si>
  <si>
    <t>اصغر رحمانی</t>
  </si>
  <si>
    <t>علی چابک</t>
  </si>
  <si>
    <t>94/3/17</t>
  </si>
  <si>
    <t>94/1/29</t>
  </si>
  <si>
    <t>94/4/22</t>
  </si>
  <si>
    <t>94/6/22</t>
  </si>
  <si>
    <t>94/5/3</t>
  </si>
  <si>
    <t>95/5/6</t>
  </si>
  <si>
    <t>95/11/6</t>
  </si>
  <si>
    <t>95/6/16</t>
  </si>
  <si>
    <t>96/2/17</t>
  </si>
  <si>
    <t>96/6/25</t>
  </si>
  <si>
    <t>96/2/26 تمدید</t>
  </si>
  <si>
    <t>96/6/26</t>
  </si>
  <si>
    <t>98/2/15</t>
  </si>
  <si>
    <t>98/2/31</t>
  </si>
  <si>
    <t>99/7/22</t>
  </si>
  <si>
    <t>نصرت اله عباسی</t>
  </si>
  <si>
    <t>98/8/19</t>
  </si>
  <si>
    <t>99/8/19</t>
  </si>
  <si>
    <t>حسن فتحی زاد</t>
  </si>
  <si>
    <t>بهزاد نوری</t>
  </si>
  <si>
    <t>98/3/12</t>
  </si>
  <si>
    <t>98/6/20</t>
  </si>
  <si>
    <t>99/5/1</t>
  </si>
  <si>
    <t>98/6/26</t>
  </si>
  <si>
    <t>97/2/26</t>
  </si>
  <si>
    <t>97/5/7</t>
  </si>
  <si>
    <t>98/1/7</t>
  </si>
  <si>
    <t>97/7/3</t>
  </si>
  <si>
    <t>98/7/30</t>
  </si>
  <si>
    <t>97/2/16</t>
  </si>
  <si>
    <t>98/3/18</t>
  </si>
  <si>
    <t>نصرت عباسی</t>
  </si>
  <si>
    <t>94/7/25</t>
  </si>
  <si>
    <t>زهرا طهماسبی</t>
  </si>
  <si>
    <t>زراعت و اصلاح نباتات</t>
  </si>
  <si>
    <t>99/2/1</t>
  </si>
  <si>
    <t>حیدر صیدزاده</t>
  </si>
  <si>
    <t>فرشاد سبزعلی پور</t>
  </si>
  <si>
    <t>مهدی امیدی</t>
  </si>
  <si>
    <t>97/11/1</t>
  </si>
  <si>
    <t>بابک افزار</t>
  </si>
  <si>
    <t>عسگر جوزیان</t>
  </si>
  <si>
    <t>حجت الله بخشوده</t>
  </si>
  <si>
    <t>امیر میرزایی</t>
  </si>
  <si>
    <t>94/6/1</t>
  </si>
  <si>
    <t>زینب روئین</t>
  </si>
  <si>
    <t>همایون مظاهری</t>
  </si>
  <si>
    <t>94/1/18</t>
  </si>
  <si>
    <t>94/4/30</t>
  </si>
  <si>
    <t>94/4/9</t>
  </si>
  <si>
    <t>95/4/30</t>
  </si>
  <si>
    <t>مرتع و ابخیزداری</t>
  </si>
  <si>
    <t>93/10/1</t>
  </si>
  <si>
    <t>94/3/31</t>
  </si>
  <si>
    <t>علوم جنگل</t>
  </si>
  <si>
    <t>97/10/1</t>
  </si>
  <si>
    <t>99/1/31</t>
  </si>
  <si>
    <t>99/2/7</t>
  </si>
  <si>
    <t>فاطمه ولیزاده</t>
  </si>
  <si>
    <t>رضا امیدی پور</t>
  </si>
  <si>
    <t>94/7/1</t>
  </si>
  <si>
    <t>عیرضا شوهانی</t>
  </si>
  <si>
    <t>محمد تقی جهانی</t>
  </si>
  <si>
    <t>97/10/25</t>
  </si>
  <si>
    <t>زبان و ادبیات فارسی</t>
  </si>
  <si>
    <t>فاضل پوراحمئ</t>
  </si>
  <si>
    <t>98/8/28</t>
  </si>
  <si>
    <t>بافت شناسی</t>
  </si>
  <si>
    <t>ازاده رشیدی</t>
  </si>
  <si>
    <t>علی عمارلویی</t>
  </si>
  <si>
    <t>ناصر عباسی</t>
  </si>
  <si>
    <t>مصطفی نعمتی</t>
  </si>
  <si>
    <t>99/6/31</t>
  </si>
  <si>
    <t>94/6/12</t>
  </si>
  <si>
    <t>95/12/2</t>
  </si>
  <si>
    <t>96/1/16</t>
  </si>
  <si>
    <t>93/12/2</t>
  </si>
  <si>
    <t>95/5/25</t>
  </si>
  <si>
    <t>29/7/93</t>
  </si>
  <si>
    <t>94/9/29</t>
  </si>
  <si>
    <t>1398/12/21</t>
  </si>
  <si>
    <t>فرشته محمدیان</t>
  </si>
  <si>
    <t>95/3/31</t>
  </si>
  <si>
    <t>عزیزمراسلی</t>
  </si>
  <si>
    <t>95/6/31</t>
  </si>
  <si>
    <t>93/6/1</t>
  </si>
  <si>
    <t>95/6/1</t>
  </si>
  <si>
    <t>93/9/1</t>
  </si>
  <si>
    <t>94/2/20</t>
  </si>
  <si>
    <t>96/4/4</t>
  </si>
  <si>
    <t>96/1/30 تمدید</t>
  </si>
  <si>
    <t xml:space="preserve">کشاورزی </t>
  </si>
  <si>
    <t>داود نامدار خجسته</t>
  </si>
  <si>
    <t>مهرداد کیانی راد</t>
  </si>
  <si>
    <t>94/1/1</t>
  </si>
  <si>
    <t>94/9/30</t>
  </si>
  <si>
    <t>95/6/24</t>
  </si>
  <si>
    <t>97/5/1</t>
  </si>
  <si>
    <t>98/3/27</t>
  </si>
  <si>
    <t>95/4/16</t>
  </si>
  <si>
    <t>بهرام قمری</t>
  </si>
  <si>
    <t>98/1/27</t>
  </si>
  <si>
    <t>1400/3/30</t>
  </si>
  <si>
    <t>علیرضا زبرجدی</t>
  </si>
  <si>
    <t>فرنوش ملکشاهی</t>
  </si>
  <si>
    <t>95/7/13</t>
  </si>
  <si>
    <t>محمد جواد رسایی</t>
  </si>
  <si>
    <t>97/6/27</t>
  </si>
  <si>
    <t>98/8/22</t>
  </si>
  <si>
    <t>96/4/30</t>
  </si>
  <si>
    <t>رضا یگانه</t>
  </si>
  <si>
    <t>احمد جهان بخشی</t>
  </si>
  <si>
    <t>96/1/28</t>
  </si>
  <si>
    <t>96/3/17</t>
  </si>
  <si>
    <t>96/10/17</t>
  </si>
  <si>
    <t>99/4/31</t>
  </si>
  <si>
    <t>1400/1/17</t>
  </si>
  <si>
    <t>سعید کمریان</t>
  </si>
  <si>
    <t>افشار علی حسینی</t>
  </si>
  <si>
    <t>شاهین بیرانوند</t>
  </si>
  <si>
    <t>محمدی پور- طهماسبی- بابایی- داودی- خلیلی</t>
  </si>
  <si>
    <t>96/4/20</t>
  </si>
  <si>
    <t>5 هیات علمی</t>
  </si>
  <si>
    <t>21 کارشناس</t>
  </si>
  <si>
    <t>98/3/20</t>
  </si>
  <si>
    <t>98/7/7</t>
  </si>
  <si>
    <t>9 کارشناس</t>
  </si>
  <si>
    <t>96/5/1</t>
  </si>
  <si>
    <t>مهندسی کامپیوتر</t>
  </si>
  <si>
    <t>96/5/28</t>
  </si>
  <si>
    <t>97/4/26</t>
  </si>
  <si>
    <t xml:space="preserve">مظفر بگ‌محمدی </t>
  </si>
  <si>
    <t xml:space="preserve">حسین مهدی‎‌زاده </t>
  </si>
  <si>
    <t>طیبه خوشبخت</t>
  </si>
  <si>
    <t>96/4/21</t>
  </si>
  <si>
    <t>93/1/25</t>
  </si>
  <si>
    <t>94/1/25</t>
  </si>
  <si>
    <t>93/8/7</t>
  </si>
  <si>
    <t>حسین رحیمی</t>
  </si>
  <si>
    <t>93/8/4</t>
  </si>
  <si>
    <t>94/4/20</t>
  </si>
  <si>
    <t>حسن رحیمی</t>
  </si>
  <si>
    <t>98/6/1</t>
  </si>
  <si>
    <t>حسین مهدی زاده- اکبر امیدی</t>
  </si>
  <si>
    <t>99/6/20</t>
  </si>
  <si>
    <t>96/4/12</t>
  </si>
  <si>
    <t>96/8/8</t>
  </si>
  <si>
    <t>98/10/1</t>
  </si>
  <si>
    <t>99/4/1</t>
  </si>
  <si>
    <t>99/5/20</t>
  </si>
  <si>
    <t>99/5/24</t>
  </si>
  <si>
    <t>95/6/26</t>
  </si>
  <si>
    <t>طاهره افشار</t>
  </si>
  <si>
    <t>رویا ارجمندی</t>
  </si>
  <si>
    <t>96/7/22</t>
  </si>
  <si>
    <t>حمید بختیاری</t>
  </si>
  <si>
    <t>96/7/11</t>
  </si>
  <si>
    <t>لیلا غفوریان</t>
  </si>
  <si>
    <t>96/11/7</t>
  </si>
  <si>
    <t>97/6/10</t>
  </si>
  <si>
    <t>97/7/10</t>
  </si>
  <si>
    <t>علی سنایی نژاد</t>
  </si>
  <si>
    <t>98/9/1</t>
  </si>
  <si>
    <t>مهندسی معماری</t>
  </si>
  <si>
    <t>97/1/25</t>
  </si>
  <si>
    <t>97/2/23</t>
  </si>
  <si>
    <t>محمد نورالهی</t>
  </si>
  <si>
    <t>98/8/4</t>
  </si>
  <si>
    <t>میلاد حیرانی پور</t>
  </si>
  <si>
    <t>99/3/20</t>
  </si>
  <si>
    <t>95/2/7</t>
  </si>
  <si>
    <t>95/8/6</t>
  </si>
  <si>
    <t>95/10/6</t>
  </si>
  <si>
    <t>96/9/20</t>
  </si>
  <si>
    <t xml:space="preserve"> اسفندیار محمدی</t>
  </si>
  <si>
    <t>97/3/31</t>
  </si>
  <si>
    <t>97/6/14</t>
  </si>
  <si>
    <t>96/10/3</t>
  </si>
  <si>
    <t>180874194فروش اوراق دو مرحله</t>
  </si>
  <si>
    <t>98/6/2</t>
  </si>
  <si>
    <t>96/8/21</t>
  </si>
  <si>
    <t>97/4/31</t>
  </si>
  <si>
    <t>صادق ناجی</t>
  </si>
  <si>
    <t>99/2/30</t>
  </si>
  <si>
    <t>مرزبان فرامرزی</t>
  </si>
  <si>
    <t>98/3/26</t>
  </si>
  <si>
    <t>مرضیه میرحسنی</t>
  </si>
  <si>
    <t>حاجی کریمی- محسن توکلی</t>
  </si>
  <si>
    <t>مهناز کرمیان</t>
  </si>
  <si>
    <t>97-و/8695</t>
  </si>
  <si>
    <t>98/9/20</t>
  </si>
  <si>
    <t>بهروز ناصری</t>
  </si>
  <si>
    <t>ناهید جعفریان</t>
  </si>
  <si>
    <t>99/3/2</t>
  </si>
  <si>
    <t>حمیدرضا ناجی</t>
  </si>
  <si>
    <t>98/1/24</t>
  </si>
  <si>
    <t>سارا صفری</t>
  </si>
  <si>
    <t>5044ص/97ص</t>
  </si>
  <si>
    <t>97/9/27</t>
  </si>
  <si>
    <t>99/6/2</t>
  </si>
  <si>
    <t>21031/و/96/ص</t>
  </si>
  <si>
    <t>97/2/27</t>
  </si>
  <si>
    <t>99/2/27</t>
  </si>
  <si>
    <t>علی اکبر جعفرزاده</t>
  </si>
  <si>
    <t>97/3/22</t>
  </si>
  <si>
    <t>جواد منیرزایی</t>
  </si>
  <si>
    <t>1397/09/12</t>
  </si>
  <si>
    <t>95/7/1</t>
  </si>
  <si>
    <t>96/7/1</t>
  </si>
  <si>
    <t>95/9/1</t>
  </si>
  <si>
    <t>96/4/31</t>
  </si>
  <si>
    <t>مظفر بگ‌محمدی</t>
  </si>
  <si>
    <t>96/12/29 تمدید</t>
  </si>
  <si>
    <t>131/95/23346</t>
  </si>
  <si>
    <t>97/2/15</t>
  </si>
  <si>
    <t>95/2/1</t>
  </si>
  <si>
    <t>95/11/1</t>
  </si>
  <si>
    <t>96/10/4</t>
  </si>
  <si>
    <t>96/7/31 تمدید</t>
  </si>
  <si>
    <t>97/7/1</t>
  </si>
  <si>
    <t>96/7/15</t>
  </si>
  <si>
    <t>97/7/15</t>
  </si>
  <si>
    <t>96/9/1</t>
  </si>
  <si>
    <t>تمدید تا 98/10/1</t>
  </si>
  <si>
    <t>97/2/1</t>
  </si>
  <si>
    <t>99/3/1</t>
  </si>
  <si>
    <t>1400/2/31</t>
  </si>
  <si>
    <t xml:space="preserve">شماره قرارداد اولیه 32/1805 و متمم قرارداد شماره 32/506 </t>
  </si>
  <si>
    <t>تاریخ قرارداد اولیه  99/2/9 و تاریخ قرارداد متمم 1400/07/04</t>
  </si>
  <si>
    <t>99/9/30</t>
  </si>
  <si>
    <t>الهام فرجی</t>
  </si>
  <si>
    <t>98/7/1</t>
  </si>
  <si>
    <t>98/4/9</t>
  </si>
  <si>
    <t>96/6/20</t>
  </si>
  <si>
    <t>97/03/20</t>
  </si>
  <si>
    <t>96/3/1</t>
  </si>
  <si>
    <t>همایون شاوردی</t>
  </si>
  <si>
    <t>96/8/28</t>
  </si>
  <si>
    <t>ایما عبدالله پور</t>
  </si>
  <si>
    <t>98/6/7</t>
  </si>
  <si>
    <t>98/8/1</t>
  </si>
  <si>
    <t>3320/32</t>
  </si>
  <si>
    <t>99/7/18</t>
  </si>
  <si>
    <t>1399/7/15</t>
  </si>
  <si>
    <t>1400/4/15</t>
  </si>
  <si>
    <t>1399/7/28</t>
  </si>
  <si>
    <t>1399/9/10</t>
  </si>
  <si>
    <t>1400/3/10</t>
  </si>
  <si>
    <t xml:space="preserve">   393262100318559000متمم شده</t>
  </si>
  <si>
    <t>520 ورق اوراق خزانه</t>
  </si>
  <si>
    <t xml:space="preserve">286703100   متمم شده 353935890 </t>
  </si>
  <si>
    <t>1399/9/22</t>
  </si>
  <si>
    <t>1399/6/1</t>
  </si>
  <si>
    <t>1399/12/1</t>
  </si>
  <si>
    <t>1400/2/12</t>
  </si>
  <si>
    <t>محمدرضا ولیزاده</t>
  </si>
  <si>
    <t>1399/3/25</t>
  </si>
  <si>
    <t>1398/10/8</t>
  </si>
  <si>
    <t>رامین سپهوند</t>
  </si>
  <si>
    <t>1399/5/1</t>
  </si>
  <si>
    <t>1399/11/1</t>
  </si>
  <si>
    <t>محمد اوشنی</t>
  </si>
  <si>
    <t>یونس عزتی</t>
  </si>
  <si>
    <t>جعفر حسین زاده</t>
  </si>
  <si>
    <t>اسفندیار محمدی محمد سلاورزی زاده مهدی امیبدی</t>
  </si>
  <si>
    <t>99/3/27</t>
  </si>
  <si>
    <t>1400/3/27</t>
  </si>
  <si>
    <t>مرتضی شمس</t>
  </si>
  <si>
    <t>1400/6/31</t>
  </si>
  <si>
    <t>1399/1/1</t>
  </si>
  <si>
    <t>1400/3/2</t>
  </si>
  <si>
    <t>مهدی شریفی راد</t>
  </si>
  <si>
    <t>97/31258</t>
  </si>
  <si>
    <t>1400/8/28</t>
  </si>
  <si>
    <t>1400/1/22</t>
  </si>
  <si>
    <t>امید کرمی</t>
  </si>
  <si>
    <t>یاسر علیزاده</t>
  </si>
  <si>
    <t>1400/8/5</t>
  </si>
  <si>
    <t>1400/3/24</t>
  </si>
  <si>
    <t xml:space="preserve"> فیش تحویل پژوهش نشده است315000000</t>
  </si>
  <si>
    <t xml:space="preserve"> مبلغ اولیه4000000000 متمم قرارداد 5000000000</t>
  </si>
  <si>
    <t xml:space="preserve">1000  برگ اوراق یک میلیون ریالی خرانه به قیمت762446885 ریال فروخته شده </t>
  </si>
  <si>
    <t xml:space="preserve">676  برگ اوراق یک میلیون ریالی خرانه به قیمت562665973 ریال فروخته </t>
  </si>
  <si>
    <t xml:space="preserve">10 % (400000000 ریال) بابت حق نظارت فنی موسسه آب و خاک کشور </t>
  </si>
  <si>
    <t>سیدروحاله موسوی</t>
  </si>
  <si>
    <t>اصغر رحمانی- حمزه علی علیزاده- مهندس چابک- یارمحمد باقلانی</t>
  </si>
  <si>
    <t>محمد رضایی</t>
  </si>
  <si>
    <t>حشمت اله وردی</t>
  </si>
  <si>
    <t>سجاد دادفر</t>
  </si>
  <si>
    <t>1400/06/01تعفل</t>
  </si>
  <si>
    <t>نوغانی</t>
  </si>
  <si>
    <t>0/1/16/815</t>
  </si>
  <si>
    <t>3 ماه</t>
  </si>
  <si>
    <t>6 ماه</t>
  </si>
  <si>
    <t>1400/11/15</t>
  </si>
  <si>
    <t>حشمتاه عسگری</t>
  </si>
  <si>
    <t>در حال انعقاد</t>
  </si>
  <si>
    <t>پایگاه انتقال خون</t>
  </si>
  <si>
    <t>فواید اهدای خون</t>
  </si>
  <si>
    <t>اداره کل راه و شهرسازی</t>
  </si>
  <si>
    <t xml:space="preserve">قرارداد خارجی و نامه خاتمه هست صحافی ندارد </t>
  </si>
  <si>
    <t>1400/3/11</t>
  </si>
  <si>
    <t>استخراج و محاسبه پارامترهای فیزیوگرافیک حوضه‌های آبریز استان ایلام با استفاده از سامانه‌های اطلاعات جغرافیایی (GIS) و سنجش از دور (RS)</t>
  </si>
  <si>
    <t>1398/12/19</t>
  </si>
  <si>
    <t>سنتز سبز نانو ذرات اکسید روی دوپ شده منیزیم</t>
  </si>
  <si>
    <t>سجاد مامی</t>
  </si>
  <si>
    <t>32/518</t>
  </si>
  <si>
    <t>1400/07/24</t>
  </si>
  <si>
    <t>پروژه مدرسه 12 کلاسه ایوان</t>
  </si>
  <si>
    <t>98/10/20</t>
  </si>
  <si>
    <t>بررسی تخصصی و امنیتی 30 برنامه تحت موبایل</t>
  </si>
  <si>
    <t>32/2180</t>
  </si>
  <si>
    <t>آشکارسازی روند تغییرات اقلیمی پارامتر بارش</t>
  </si>
  <si>
    <t>ادره کل هواشناسی استان ایلام</t>
  </si>
  <si>
    <t>00/1442</t>
  </si>
  <si>
    <t>32/602</t>
  </si>
  <si>
    <t>1400/01/28</t>
  </si>
  <si>
    <t>1400/02/07</t>
  </si>
  <si>
    <t>1400/07/28</t>
  </si>
  <si>
    <t>شناسایی و جداسازی ژن های مسئول رنگ و طعم در زعفران وحشی</t>
  </si>
  <si>
    <t>ثریا رستگار</t>
  </si>
  <si>
    <t>تشخیص چهره</t>
  </si>
  <si>
    <t>841/4891</t>
  </si>
  <si>
    <t>هوشمند سازی شبکه با استفاده از سیستم اندازه گیری دبی</t>
  </si>
  <si>
    <t>17/12198</t>
  </si>
  <si>
    <t>1400/12/11</t>
  </si>
  <si>
    <t>1401/03/18</t>
  </si>
  <si>
    <t>310/14013-04</t>
  </si>
  <si>
    <t>موسسه تحقیقات آب</t>
  </si>
  <si>
    <t>ارزیابی چشمه های آب شیرین در منطقه ساحلی شمال خلیج فارس در منطقه بوشهر</t>
  </si>
  <si>
    <t>1400/12/28</t>
  </si>
  <si>
    <t>2/85/200/1</t>
  </si>
  <si>
    <t>آینده پژوهی و پیاده سازی نظام جانشین پروری و تربیت مدیران سازمان زندان ها</t>
  </si>
  <si>
    <t>سازمان زندان ها</t>
  </si>
  <si>
    <t>بررسی لرزه نگاری شهر سرابله - بررسی ژئو فیزیکی به روش مقاومت سنجی (سونداژ قائم) در محدوده شهر سرابله</t>
  </si>
  <si>
    <t>خدیجه عباسی</t>
  </si>
  <si>
    <t>1401/10/14</t>
  </si>
  <si>
    <t>1401/11/12</t>
  </si>
  <si>
    <t>شرکت پتروشیمی ایلام</t>
  </si>
  <si>
    <t>بررسی اثر نماتد کشی DMDS پتروشیمی ایلام روی مراحل مختلف زندگی نماتد ریشه گرهی به صورت کاربردهای تماسی و تدخینی</t>
  </si>
  <si>
    <t>1911-/1401/6652</t>
  </si>
  <si>
    <t>وزارت جهاد کشاورزی</t>
  </si>
  <si>
    <t xml:space="preserve">انتقال ژن دوقلو زایی جهت بهبود عملکرد تولید مثل گوسفندان کردی استان ایلام </t>
  </si>
  <si>
    <t>جواد احمد پناه</t>
  </si>
  <si>
    <t>101894/17</t>
  </si>
  <si>
    <t>1401/12/27</t>
  </si>
  <si>
    <t>1402/12/27</t>
  </si>
  <si>
    <t>32/6</t>
  </si>
  <si>
    <t>1402/2/6</t>
  </si>
  <si>
    <t xml:space="preserve">فنی و مهندسی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</si>
</sst>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3000401]#,##0"/>
    <numFmt numFmtId="165" formatCode="[$-3000401]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8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1454817346722"/>
      </right>
      <top/>
      <bottom/>
      <diagonal/>
    </border>
    <border>
      <left style="thin">
        <color theme="3" tint="0.39991454817346722"/>
      </left>
      <right style="thin">
        <color theme="3" tint="0.39988402966399123"/>
      </right>
      <top/>
      <bottom/>
      <diagonal/>
    </border>
    <border>
      <left style="thin">
        <color theme="3" tint="0.39991454817346722"/>
      </left>
      <right/>
      <top/>
      <bottom/>
      <diagonal/>
    </border>
    <border>
      <left/>
      <right style="thin">
        <color theme="3" tint="0.39988402966399123"/>
      </right>
      <top/>
      <bottom/>
      <diagonal/>
    </border>
    <border>
      <left/>
      <right/>
      <top style="thin">
        <color theme="3" tint="0.39985351115451523"/>
      </top>
      <bottom/>
      <diagonal/>
    </border>
    <border>
      <left/>
      <right style="thin">
        <color theme="3" tint="0.39988402966399123"/>
      </right>
      <top style="thin">
        <color theme="3" tint="0.39985351115451523"/>
      </top>
      <bottom/>
      <diagonal/>
    </border>
    <border>
      <left style="thin">
        <color theme="3" tint="0.39988402966399123"/>
      </left>
      <right/>
      <top style="thin">
        <color theme="3" tint="0.39985351115451523"/>
      </top>
      <bottom/>
      <diagonal/>
    </border>
    <border>
      <left/>
      <right style="thin">
        <color theme="3" tint="0.39985351115451523"/>
      </right>
      <top style="thin">
        <color theme="3" tint="0.39985351115451523"/>
      </top>
      <bottom/>
      <diagonal/>
    </border>
    <border>
      <left style="thin">
        <color theme="3" tint="0.39988402966399123"/>
      </left>
      <right/>
      <top/>
      <bottom style="thin">
        <color theme="3" tint="0.39985351115451523"/>
      </bottom>
      <diagonal/>
    </border>
    <border>
      <left/>
      <right style="thin">
        <color theme="3" tint="0.39982299264503923"/>
      </right>
      <top/>
      <bottom style="thin">
        <color theme="3" tint="0.39985351115451523"/>
      </bottom>
      <diagonal/>
    </border>
    <border>
      <left/>
      <right/>
      <top/>
      <bottom style="thin">
        <color theme="3" tint="0.39985351115451523"/>
      </bottom>
      <diagonal/>
    </border>
    <border>
      <left style="thin">
        <color theme="3" tint="0.39982299264503923"/>
      </left>
      <right/>
      <top/>
      <bottom style="thin">
        <color theme="3" tint="0.39979247413556324"/>
      </bottom>
      <diagonal/>
    </border>
    <border>
      <left/>
      <right/>
      <top/>
      <bottom style="thin">
        <color theme="3" tint="0.39979247413556324"/>
      </bottom>
      <diagonal/>
    </border>
    <border>
      <left style="thin">
        <color theme="3" tint="0.39985351115451523"/>
      </left>
      <right/>
      <top style="thin">
        <color theme="3" tint="0.39979247413556324"/>
      </top>
      <bottom/>
      <diagonal/>
    </border>
    <border>
      <left/>
      <right/>
      <top style="thin">
        <color theme="3" tint="0.39979247413556324"/>
      </top>
      <bottom/>
      <diagonal/>
    </border>
    <border>
      <left style="thin">
        <color theme="3" tint="0.39988402966399123"/>
      </left>
      <right style="thin">
        <color theme="3" tint="0.39985351115451523"/>
      </right>
      <top/>
      <bottom/>
      <diagonal/>
    </border>
    <border>
      <left style="thin">
        <color theme="3" tint="0.39985351115451523"/>
      </left>
      <right/>
      <top style="thin">
        <color theme="3" tint="0.39982299264503923"/>
      </top>
      <bottom/>
      <diagonal/>
    </border>
    <border>
      <left/>
      <right/>
      <top style="thin">
        <color theme="3" tint="0.39982299264503923"/>
      </top>
      <bottom/>
      <diagonal/>
    </border>
    <border>
      <left/>
      <right style="thin">
        <color theme="3" tint="0.39982299264503923"/>
      </right>
      <top style="thin">
        <color theme="3" tint="0.39982299264503923"/>
      </top>
      <bottom/>
      <diagonal/>
    </border>
    <border>
      <left style="thin">
        <color theme="3" tint="0.39982299264503923"/>
      </left>
      <right style="thin">
        <color theme="3" tint="0.39979247413556324"/>
      </right>
      <top/>
      <bottom/>
      <diagonal/>
    </border>
    <border>
      <left style="thin">
        <color theme="3" tint="0.39979247413556324"/>
      </left>
      <right style="thin">
        <color theme="3" tint="0.39976195562608724"/>
      </right>
      <top/>
      <bottom/>
      <diagonal/>
    </border>
    <border>
      <left style="thin">
        <color theme="3" tint="0.39976195562608724"/>
      </left>
      <right style="thin">
        <color theme="3" tint="0.39973143711661124"/>
      </right>
      <top/>
      <bottom/>
      <diagonal/>
    </border>
    <border>
      <left style="thin">
        <color theme="3" tint="0.39960936307870726"/>
      </left>
      <right style="thin">
        <color theme="3" tint="0.39957884456923126"/>
      </right>
      <top/>
      <bottom/>
      <diagonal/>
    </border>
    <border>
      <left/>
      <right style="thin">
        <color theme="3" tint="0.39994506668294322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82299264503923"/>
      </left>
      <right style="thin">
        <color theme="3" tint="0.39982299264503923"/>
      </right>
      <top style="thin">
        <color theme="3" tint="0.39985351115451523"/>
      </top>
      <bottom/>
      <diagonal/>
    </border>
    <border>
      <left style="thin">
        <color theme="3" tint="0.39991454817346722"/>
      </left>
      <right style="thin">
        <color theme="3" tint="0.39982299264503923"/>
      </right>
      <top style="thin">
        <color theme="3" tint="0.39985351115451523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3" tint="0.39985351115451523"/>
      </left>
      <right/>
      <top/>
      <bottom style="thin">
        <color theme="3" tint="0.39982299264503923"/>
      </bottom>
      <diagonal/>
    </border>
    <border>
      <left/>
      <right/>
      <top/>
      <bottom style="thin">
        <color theme="3" tint="0.39982299264503923"/>
      </bottom>
      <diagonal/>
    </border>
    <border>
      <left/>
      <right style="thin">
        <color theme="3" tint="0.39982299264503923"/>
      </right>
      <top/>
      <bottom style="thin">
        <color theme="3" tint="0.39982299264503923"/>
      </bottom>
      <diagonal/>
    </border>
    <border>
      <left style="thin">
        <color theme="3" tint="0.39988402966399123"/>
      </left>
      <right style="thin">
        <color theme="3" tint="0.39985351115451523"/>
      </right>
      <top/>
      <bottom style="thin">
        <color theme="0" tint="-0.24994659260841701"/>
      </bottom>
      <diagonal/>
    </border>
    <border>
      <left style="thin">
        <color theme="3" tint="0.39988402966399123"/>
      </left>
      <right style="thin">
        <color theme="3" tint="0.39988402966399123"/>
      </right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0" tint="-0.24994659260841701"/>
      </bottom>
      <diagonal/>
    </border>
    <border>
      <left style="thin">
        <color theme="3" tint="0.39988402966399123"/>
      </left>
      <right style="thin">
        <color theme="3" tint="0.39988402966399123"/>
      </right>
      <top/>
      <bottom/>
      <diagonal/>
    </border>
    <border>
      <left style="thin">
        <color theme="3" tint="0.39967040009765925"/>
      </left>
      <right style="thin">
        <color theme="3" tint="0.39960936307870726"/>
      </right>
      <top/>
      <bottom/>
      <diagonal/>
    </border>
    <border>
      <left/>
      <right style="thin">
        <color theme="3" tint="0.39967040009765925"/>
      </right>
      <top/>
      <bottom/>
      <diagonal/>
    </border>
    <border>
      <left style="thin">
        <color theme="3" tint="0.39973143711661124"/>
      </left>
      <right/>
      <top/>
      <bottom/>
      <diagonal/>
    </border>
    <border>
      <left style="thin">
        <color theme="3" tint="0.39991454817346722"/>
      </left>
      <right style="thin">
        <color theme="3" tint="0.39994506668294322"/>
      </right>
      <top/>
      <bottom/>
      <diagonal/>
    </border>
    <border>
      <left style="thin">
        <color theme="3" tint="0.39991454817346722"/>
      </left>
      <right style="thin">
        <color theme="3" tint="0.39991454817346722"/>
      </right>
      <top/>
      <bottom/>
      <diagonal/>
    </border>
    <border>
      <left/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347">
    <xf numFmtId="0" fontId="0" fillId="0" borderId="0" xfId="0"/>
    <xf numFmtId="3" fontId="5" fillId="0" borderId="2" xfId="1" applyNumberFormat="1" applyFont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readingOrder="2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readingOrder="2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/>
    </xf>
    <xf numFmtId="3" fontId="5" fillId="7" borderId="2" xfId="1" applyNumberFormat="1" applyFont="1" applyFill="1" applyBorder="1" applyAlignment="1">
      <alignment horizontal="center" vertical="center"/>
    </xf>
    <xf numFmtId="3" fontId="5" fillId="3" borderId="2" xfId="2" applyNumberFormat="1" applyFont="1" applyFill="1" applyBorder="1" applyAlignment="1">
      <alignment horizontal="center" vertical="center"/>
    </xf>
    <xf numFmtId="3" fontId="5" fillId="2" borderId="2" xfId="2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3" fontId="5" fillId="0" borderId="2" xfId="5" applyNumberFormat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3" fontId="5" fillId="0" borderId="2" xfId="4" applyNumberFormat="1" applyFont="1" applyFill="1" applyBorder="1" applyAlignment="1">
      <alignment horizontal="center" vertical="center"/>
    </xf>
    <xf numFmtId="1" fontId="5" fillId="0" borderId="2" xfId="5" applyNumberFormat="1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center"/>
    </xf>
    <xf numFmtId="3" fontId="5" fillId="2" borderId="2" xfId="5" applyNumberFormat="1" applyFont="1" applyFill="1" applyBorder="1" applyAlignment="1">
      <alignment horizontal="center" vertical="center"/>
    </xf>
    <xf numFmtId="3" fontId="5" fillId="0" borderId="2" xfId="4" applyNumberFormat="1" applyFont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3" fontId="5" fillId="3" borderId="2" xfId="5" applyNumberFormat="1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/>
    </xf>
    <xf numFmtId="0" fontId="5" fillId="0" borderId="2" xfId="5" applyNumberFormat="1" applyFont="1" applyFill="1" applyBorder="1" applyAlignment="1">
      <alignment horizontal="center" vertical="center"/>
    </xf>
    <xf numFmtId="3" fontId="5" fillId="4" borderId="2" xfId="5" applyNumberFormat="1" applyFont="1" applyFill="1" applyBorder="1" applyAlignment="1">
      <alignment horizontal="center" vertical="center"/>
    </xf>
    <xf numFmtId="3" fontId="5" fillId="0" borderId="2" xfId="5" applyNumberFormat="1" applyFont="1" applyFill="1" applyBorder="1" applyAlignment="1">
      <alignment horizontal="center" vertical="center" wrapText="1"/>
    </xf>
    <xf numFmtId="0" fontId="5" fillId="4" borderId="2" xfId="5" applyFont="1" applyFill="1" applyBorder="1" applyAlignment="1">
      <alignment horizontal="center" vertical="center"/>
    </xf>
    <xf numFmtId="0" fontId="5" fillId="0" borderId="0" xfId="4" applyFont="1" applyBorder="1" applyAlignment="1">
      <alignment horizontal="center" vertical="center" readingOrder="2"/>
    </xf>
    <xf numFmtId="0" fontId="3" fillId="0" borderId="0" xfId="5" applyFont="1" applyFill="1" applyBorder="1" applyAlignment="1">
      <alignment horizontal="center" vertical="center"/>
    </xf>
    <xf numFmtId="1" fontId="3" fillId="0" borderId="0" xfId="5" applyNumberFormat="1" applyFont="1" applyFill="1" applyBorder="1" applyAlignment="1">
      <alignment horizontal="center" vertical="center"/>
    </xf>
    <xf numFmtId="1" fontId="3" fillId="0" borderId="2" xfId="5" applyNumberFormat="1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Border="1" applyAlignment="1">
      <alignment horizontal="center" vertical="center" wrapText="1"/>
    </xf>
    <xf numFmtId="3" fontId="5" fillId="0" borderId="0" xfId="4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 readingOrder="1"/>
    </xf>
    <xf numFmtId="0" fontId="5" fillId="0" borderId="0" xfId="4" applyFont="1" applyBorder="1" applyAlignment="1">
      <alignment horizontal="right" vertical="center"/>
    </xf>
    <xf numFmtId="0" fontId="9" fillId="0" borderId="0" xfId="4" applyFont="1" applyBorder="1"/>
    <xf numFmtId="0" fontId="5" fillId="0" borderId="6" xfId="5" applyFont="1" applyFill="1" applyBorder="1" applyAlignment="1">
      <alignment horizontal="center" vertical="center"/>
    </xf>
    <xf numFmtId="1" fontId="5" fillId="0" borderId="7" xfId="5" applyNumberFormat="1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/>
    </xf>
    <xf numFmtId="1" fontId="5" fillId="0" borderId="4" xfId="5" applyNumberFormat="1" applyFont="1" applyFill="1" applyBorder="1" applyAlignment="1">
      <alignment horizontal="center" vertical="center"/>
    </xf>
    <xf numFmtId="1" fontId="5" fillId="0" borderId="5" xfId="5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5" fillId="0" borderId="3" xfId="5" applyNumberFormat="1" applyFont="1" applyFill="1" applyBorder="1" applyAlignment="1">
      <alignment horizontal="center" vertical="center"/>
    </xf>
    <xf numFmtId="3" fontId="5" fillId="0" borderId="5" xfId="5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3" fontId="5" fillId="0" borderId="4" xfId="5" applyNumberFormat="1" applyFont="1" applyFill="1" applyBorder="1" applyAlignment="1">
      <alignment horizontal="center" vertical="center"/>
    </xf>
    <xf numFmtId="3" fontId="5" fillId="3" borderId="3" xfId="5" applyNumberFormat="1" applyFont="1" applyFill="1" applyBorder="1" applyAlignment="1">
      <alignment horizontal="center" vertical="center"/>
    </xf>
    <xf numFmtId="3" fontId="5" fillId="3" borderId="4" xfId="5" applyNumberFormat="1" applyFont="1" applyFill="1" applyBorder="1" applyAlignment="1">
      <alignment horizontal="center" vertical="center"/>
    </xf>
    <xf numFmtId="3" fontId="5" fillId="3" borderId="5" xfId="5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center" vertical="center"/>
    </xf>
    <xf numFmtId="3" fontId="5" fillId="2" borderId="5" xfId="1" applyNumberFormat="1" applyFont="1" applyFill="1" applyBorder="1" applyAlignment="1">
      <alignment horizontal="center" vertical="center"/>
    </xf>
    <xf numFmtId="3" fontId="5" fillId="0" borderId="1" xfId="5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center" vertical="center"/>
    </xf>
    <xf numFmtId="3" fontId="5" fillId="5" borderId="4" xfId="1" applyNumberFormat="1" applyFont="1" applyFill="1" applyBorder="1" applyAlignment="1">
      <alignment horizontal="center" vertical="center"/>
    </xf>
    <xf numFmtId="3" fontId="5" fillId="5" borderId="5" xfId="1" applyNumberFormat="1" applyFont="1" applyFill="1" applyBorder="1" applyAlignment="1">
      <alignment horizontal="center" vertical="center"/>
    </xf>
    <xf numFmtId="0" fontId="5" fillId="0" borderId="21" xfId="5" applyFont="1" applyFill="1" applyBorder="1" applyAlignment="1">
      <alignment horizontal="center" vertical="center"/>
    </xf>
    <xf numFmtId="0" fontId="5" fillId="0" borderId="22" xfId="5" applyFont="1" applyFill="1" applyBorder="1" applyAlignment="1">
      <alignment horizontal="center" vertical="center"/>
    </xf>
    <xf numFmtId="0" fontId="5" fillId="0" borderId="23" xfId="5" applyFont="1" applyFill="1" applyBorder="1" applyAlignment="1">
      <alignment horizontal="center" vertical="center"/>
    </xf>
    <xf numFmtId="0" fontId="5" fillId="0" borderId="24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/>
    </xf>
    <xf numFmtId="0" fontId="5" fillId="0" borderId="24" xfId="4" applyFont="1" applyBorder="1" applyAlignment="1">
      <alignment horizontal="center" vertical="center"/>
    </xf>
    <xf numFmtId="1" fontId="5" fillId="0" borderId="0" xfId="5" applyNumberFormat="1" applyFont="1" applyFill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14" fontId="5" fillId="0" borderId="4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5" fillId="0" borderId="17" xfId="5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1" fontId="5" fillId="0" borderId="17" xfId="5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2" borderId="3" xfId="5" applyNumberFormat="1" applyFont="1" applyFill="1" applyBorder="1" applyAlignment="1">
      <alignment horizontal="center" vertical="center"/>
    </xf>
    <xf numFmtId="3" fontId="4" fillId="2" borderId="2" xfId="5" applyNumberFormat="1" applyFont="1" applyFill="1" applyBorder="1" applyAlignment="1">
      <alignment horizontal="center" vertical="center"/>
    </xf>
    <xf numFmtId="3" fontId="5" fillId="2" borderId="1" xfId="5" applyNumberFormat="1" applyFont="1" applyFill="1" applyBorder="1" applyAlignment="1">
      <alignment horizontal="center" vertical="center"/>
    </xf>
    <xf numFmtId="3" fontId="5" fillId="2" borderId="0" xfId="1" applyNumberFormat="1" applyFont="1" applyFill="1" applyBorder="1" applyAlignment="1">
      <alignment horizontal="center" vertical="center"/>
    </xf>
    <xf numFmtId="3" fontId="5" fillId="5" borderId="2" xfId="1" applyNumberFormat="1" applyFont="1" applyFill="1" applyBorder="1" applyAlignment="1">
      <alignment horizontal="center" vertical="center"/>
    </xf>
    <xf numFmtId="3" fontId="5" fillId="0" borderId="0" xfId="5" applyNumberFormat="1" applyFont="1" applyFill="1" applyBorder="1" applyAlignment="1">
      <alignment horizontal="center" vertical="center"/>
    </xf>
    <xf numFmtId="3" fontId="5" fillId="2" borderId="2" xfId="4" applyNumberFormat="1" applyFont="1" applyFill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3" fontId="5" fillId="0" borderId="26" xfId="5" applyNumberFormat="1" applyFont="1" applyFill="1" applyBorder="1" applyAlignment="1">
      <alignment horizontal="center" vertical="center"/>
    </xf>
    <xf numFmtId="0" fontId="5" fillId="0" borderId="27" xfId="5" applyFont="1" applyFill="1" applyBorder="1" applyAlignment="1">
      <alignment horizontal="center" vertical="center"/>
    </xf>
    <xf numFmtId="0" fontId="5" fillId="0" borderId="28" xfId="5" applyFont="1" applyFill="1" applyBorder="1" applyAlignment="1">
      <alignment horizontal="center" vertical="center"/>
    </xf>
    <xf numFmtId="0" fontId="5" fillId="0" borderId="29" xfId="5" applyFont="1" applyFill="1" applyBorder="1" applyAlignment="1">
      <alignment horizontal="center" vertical="center"/>
    </xf>
    <xf numFmtId="3" fontId="5" fillId="0" borderId="27" xfId="5" applyNumberFormat="1" applyFont="1" applyFill="1" applyBorder="1" applyAlignment="1">
      <alignment horizontal="center" vertical="center"/>
    </xf>
    <xf numFmtId="0" fontId="5" fillId="0" borderId="30" xfId="4" applyFont="1" applyFill="1" applyBorder="1" applyAlignment="1">
      <alignment horizontal="center" vertical="center"/>
    </xf>
    <xf numFmtId="0" fontId="5" fillId="0" borderId="31" xfId="4" applyFont="1" applyFill="1" applyBorder="1" applyAlignment="1">
      <alignment horizontal="center" vertical="center"/>
    </xf>
    <xf numFmtId="0" fontId="5" fillId="0" borderId="32" xfId="5" applyFont="1" applyFill="1" applyBorder="1" applyAlignment="1">
      <alignment horizontal="center" vertical="center"/>
    </xf>
    <xf numFmtId="0" fontId="5" fillId="0" borderId="24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3" fontId="5" fillId="0" borderId="28" xfId="5" applyNumberFormat="1" applyFont="1" applyFill="1" applyBorder="1" applyAlignment="1">
      <alignment horizontal="center" vertical="center"/>
    </xf>
    <xf numFmtId="3" fontId="5" fillId="0" borderId="29" xfId="5" applyNumberFormat="1" applyFont="1" applyFill="1" applyBorder="1" applyAlignment="1">
      <alignment horizontal="center" vertical="center"/>
    </xf>
    <xf numFmtId="3" fontId="5" fillId="0" borderId="8" xfId="5" applyNumberFormat="1" applyFont="1" applyFill="1" applyBorder="1" applyAlignment="1">
      <alignment horizontal="center" vertical="center"/>
    </xf>
    <xf numFmtId="0" fontId="11" fillId="8" borderId="38" xfId="5" applyFont="1" applyFill="1" applyBorder="1" applyAlignment="1">
      <alignment horizontal="center" vertical="center"/>
    </xf>
    <xf numFmtId="0" fontId="11" fillId="8" borderId="39" xfId="5" applyFont="1" applyFill="1" applyBorder="1" applyAlignment="1">
      <alignment horizontal="center" vertical="center"/>
    </xf>
    <xf numFmtId="0" fontId="11" fillId="8" borderId="40" xfId="5" applyFont="1" applyFill="1" applyBorder="1" applyAlignment="1">
      <alignment horizontal="center" vertical="center"/>
    </xf>
    <xf numFmtId="0" fontId="5" fillId="0" borderId="58" xfId="5" applyFont="1" applyFill="1" applyBorder="1" applyAlignment="1">
      <alignment horizontal="center" vertical="center"/>
    </xf>
    <xf numFmtId="0" fontId="5" fillId="0" borderId="59" xfId="5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10" fillId="8" borderId="60" xfId="4" applyFont="1" applyFill="1" applyBorder="1" applyAlignment="1">
      <alignment horizontal="center" vertical="center"/>
    </xf>
    <xf numFmtId="0" fontId="11" fillId="8" borderId="61" xfId="5" applyFont="1" applyFill="1" applyBorder="1" applyAlignment="1">
      <alignment horizontal="center" vertical="center"/>
    </xf>
    <xf numFmtId="0" fontId="11" fillId="8" borderId="62" xfId="5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3" fontId="8" fillId="0" borderId="27" xfId="5" applyNumberFormat="1" applyFont="1" applyFill="1" applyBorder="1" applyAlignment="1">
      <alignment horizontal="center" vertical="center"/>
    </xf>
    <xf numFmtId="0" fontId="10" fillId="9" borderId="60" xfId="4" applyFont="1" applyFill="1" applyBorder="1" applyAlignment="1">
      <alignment horizontal="center" vertical="center"/>
    </xf>
    <xf numFmtId="0" fontId="10" fillId="9" borderId="33" xfId="4" applyFont="1" applyFill="1" applyBorder="1" applyAlignment="1">
      <alignment horizontal="center" vertical="center"/>
    </xf>
    <xf numFmtId="14" fontId="5" fillId="0" borderId="18" xfId="4" applyNumberFormat="1" applyFont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readingOrder="2"/>
    </xf>
    <xf numFmtId="0" fontId="10" fillId="2" borderId="60" xfId="4" applyFont="1" applyFill="1" applyBorder="1" applyAlignment="1">
      <alignment horizontal="center" vertical="center"/>
    </xf>
    <xf numFmtId="0" fontId="10" fillId="3" borderId="60" xfId="4" applyFont="1" applyFill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5" fillId="4" borderId="2" xfId="4" applyFont="1" applyFill="1" applyBorder="1" applyAlignment="1">
      <alignment horizontal="center" vertical="center"/>
    </xf>
    <xf numFmtId="0" fontId="12" fillId="3" borderId="60" xfId="4" applyFont="1" applyFill="1" applyBorder="1" applyAlignment="1">
      <alignment horizontal="center" vertical="center"/>
    </xf>
    <xf numFmtId="3" fontId="8" fillId="0" borderId="0" xfId="4" applyNumberFormat="1" applyFont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/>
    </xf>
    <xf numFmtId="3" fontId="5" fillId="0" borderId="64" xfId="5" applyNumberFormat="1" applyFont="1" applyFill="1" applyBorder="1" applyAlignment="1">
      <alignment horizontal="center" vertical="center"/>
    </xf>
    <xf numFmtId="3" fontId="5" fillId="0" borderId="63" xfId="5" applyNumberFormat="1" applyFont="1" applyFill="1" applyBorder="1" applyAlignment="1">
      <alignment horizontal="center" vertical="center"/>
    </xf>
    <xf numFmtId="3" fontId="5" fillId="0" borderId="10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11" fillId="8" borderId="50" xfId="5" applyNumberFormat="1" applyFont="1" applyFill="1" applyBorder="1" applyAlignment="1">
      <alignment horizontal="center" vertical="center"/>
    </xf>
    <xf numFmtId="3" fontId="11" fillId="8" borderId="51" xfId="5" applyNumberFormat="1" applyFont="1" applyFill="1" applyBorder="1" applyAlignment="1">
      <alignment horizontal="center" vertical="center"/>
    </xf>
    <xf numFmtId="3" fontId="11" fillId="8" borderId="52" xfId="5" applyNumberFormat="1" applyFont="1" applyFill="1" applyBorder="1" applyAlignment="1">
      <alignment horizontal="center" vertical="center"/>
    </xf>
    <xf numFmtId="3" fontId="8" fillId="0" borderId="4" xfId="4" applyNumberFormat="1" applyFont="1" applyFill="1" applyBorder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  <xf numFmtId="3" fontId="11" fillId="8" borderId="45" xfId="5" applyNumberFormat="1" applyFont="1" applyFill="1" applyBorder="1" applyAlignment="1">
      <alignment horizontal="center" vertical="center"/>
    </xf>
    <xf numFmtId="3" fontId="11" fillId="8" borderId="46" xfId="5" applyNumberFormat="1" applyFont="1" applyFill="1" applyBorder="1" applyAlignment="1">
      <alignment vertical="center"/>
    </xf>
    <xf numFmtId="3" fontId="11" fillId="8" borderId="40" xfId="5" applyNumberFormat="1" applyFont="1" applyFill="1" applyBorder="1" applyAlignment="1">
      <alignment horizontal="center" vertical="center"/>
    </xf>
    <xf numFmtId="3" fontId="11" fillId="8" borderId="38" xfId="5" applyNumberFormat="1" applyFont="1" applyFill="1" applyBorder="1" applyAlignment="1">
      <alignment horizontal="center" vertical="center"/>
    </xf>
    <xf numFmtId="3" fontId="11" fillId="8" borderId="41" xfId="5" applyNumberFormat="1" applyFont="1" applyFill="1" applyBorder="1" applyAlignment="1">
      <alignment horizontal="center" vertical="center"/>
    </xf>
    <xf numFmtId="3" fontId="11" fillId="8" borderId="47" xfId="5" applyNumberFormat="1" applyFont="1" applyFill="1" applyBorder="1" applyAlignment="1">
      <alignment horizontal="center" vertical="center"/>
    </xf>
    <xf numFmtId="3" fontId="11" fillId="8" borderId="48" xfId="5" applyNumberFormat="1" applyFont="1" applyFill="1" applyBorder="1" applyAlignment="1">
      <alignment horizontal="center" vertical="center"/>
    </xf>
    <xf numFmtId="3" fontId="5" fillId="0" borderId="24" xfId="4" applyNumberFormat="1" applyFont="1" applyFill="1" applyBorder="1" applyAlignment="1">
      <alignment horizontal="center" vertical="center"/>
    </xf>
    <xf numFmtId="3" fontId="5" fillId="6" borderId="0" xfId="4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 wrapText="1"/>
    </xf>
    <xf numFmtId="1" fontId="5" fillId="0" borderId="0" xfId="4" applyNumberFormat="1" applyFont="1" applyAlignment="1">
      <alignment horizontal="center" vertical="center"/>
    </xf>
    <xf numFmtId="0" fontId="5" fillId="0" borderId="4" xfId="2" applyFont="1" applyFill="1" applyBorder="1" applyAlignment="1">
      <alignment horizontal="center" vertical="center" readingOrder="2"/>
    </xf>
    <xf numFmtId="0" fontId="5" fillId="0" borderId="2" xfId="3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8" borderId="0" xfId="4" applyFont="1" applyFill="1" applyBorder="1" applyAlignment="1">
      <alignment vertical="center"/>
    </xf>
    <xf numFmtId="0" fontId="11" fillId="0" borderId="57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3" fontId="11" fillId="0" borderId="0" xfId="5" applyNumberFormat="1" applyFont="1" applyFill="1" applyBorder="1" applyAlignment="1">
      <alignment horizontal="center" vertical="center"/>
    </xf>
    <xf numFmtId="3" fontId="11" fillId="0" borderId="13" xfId="5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3" xfId="3" applyFont="1" applyFill="1" applyBorder="1" applyAlignment="1">
      <alignment horizontal="center" vertical="center"/>
    </xf>
    <xf numFmtId="0" fontId="5" fillId="0" borderId="77" xfId="3" applyFont="1" applyFill="1" applyBorder="1" applyAlignment="1">
      <alignment horizontal="center" vertical="center"/>
    </xf>
    <xf numFmtId="0" fontId="5" fillId="0" borderId="59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2" fontId="5" fillId="0" borderId="2" xfId="3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3" fontId="5" fillId="0" borderId="2" xfId="3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vertical="center"/>
    </xf>
    <xf numFmtId="1" fontId="10" fillId="0" borderId="2" xfId="3" applyNumberFormat="1" applyFont="1" applyFill="1" applyBorder="1" applyAlignment="1">
      <alignment horizontal="center" vertical="center"/>
    </xf>
    <xf numFmtId="1" fontId="5" fillId="0" borderId="2" xfId="3" applyNumberFormat="1" applyFont="1" applyFill="1" applyBorder="1" applyAlignment="1">
      <alignment horizontal="center" vertical="center"/>
    </xf>
    <xf numFmtId="3" fontId="8" fillId="0" borderId="2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10" borderId="2" xfId="3" applyFont="1" applyFill="1" applyBorder="1" applyAlignment="1">
      <alignment horizontal="center" vertical="center"/>
    </xf>
    <xf numFmtId="3" fontId="5" fillId="2" borderId="2" xfId="3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1" fontId="5" fillId="0" borderId="3" xfId="3" applyNumberFormat="1" applyFont="1" applyFill="1" applyBorder="1" applyAlignment="1">
      <alignment vertical="center"/>
    </xf>
    <xf numFmtId="1" fontId="5" fillId="0" borderId="1" xfId="3" applyNumberFormat="1" applyFont="1" applyFill="1" applyBorder="1" applyAlignment="1">
      <alignment horizontal="center" vertical="center"/>
    </xf>
    <xf numFmtId="3" fontId="5" fillId="3" borderId="2" xfId="3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1" fontId="10" fillId="2" borderId="2" xfId="3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1" fontId="5" fillId="2" borderId="3" xfId="3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1" fontId="5" fillId="2" borderId="2" xfId="3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" fontId="5" fillId="0" borderId="4" xfId="3" applyNumberFormat="1" applyFont="1" applyFill="1" applyBorder="1" applyAlignment="1">
      <alignment vertical="center"/>
    </xf>
    <xf numFmtId="1" fontId="5" fillId="0" borderId="5" xfId="3" applyNumberFormat="1" applyFont="1" applyFill="1" applyBorder="1" applyAlignment="1">
      <alignment vertical="center"/>
    </xf>
    <xf numFmtId="0" fontId="5" fillId="0" borderId="4" xfId="3" applyFont="1" applyFill="1" applyBorder="1" applyAlignment="1">
      <alignment vertical="center"/>
    </xf>
    <xf numFmtId="0" fontId="5" fillId="4" borderId="2" xfId="1" applyFont="1" applyFill="1" applyBorder="1" applyAlignment="1">
      <alignment horizontal="center" vertical="center"/>
    </xf>
    <xf numFmtId="0" fontId="5" fillId="0" borderId="5" xfId="3" applyFont="1" applyFill="1" applyBorder="1" applyAlignment="1">
      <alignment vertical="center"/>
    </xf>
    <xf numFmtId="1" fontId="5" fillId="0" borderId="3" xfId="3" applyNumberFormat="1" applyFont="1" applyFill="1" applyBorder="1" applyAlignment="1">
      <alignment horizontal="center" vertical="center"/>
    </xf>
    <xf numFmtId="1" fontId="5" fillId="0" borderId="4" xfId="3" applyNumberFormat="1" applyFont="1" applyFill="1" applyBorder="1" applyAlignment="1">
      <alignment horizontal="center" vertical="center"/>
    </xf>
    <xf numFmtId="1" fontId="5" fillId="0" borderId="5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10" fillId="11" borderId="2" xfId="2" applyFont="1" applyFill="1" applyBorder="1" applyAlignment="1">
      <alignment horizontal="center" vertical="center"/>
    </xf>
    <xf numFmtId="3" fontId="5" fillId="0" borderId="1" xfId="3" applyNumberFormat="1" applyFont="1" applyFill="1" applyBorder="1" applyAlignment="1">
      <alignment horizontal="center" vertical="center"/>
    </xf>
    <xf numFmtId="3" fontId="5" fillId="3" borderId="1" xfId="3" applyNumberFormat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14" fontId="5" fillId="0" borderId="2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5" fillId="0" borderId="2" xfId="3" applyNumberFormat="1" applyFont="1" applyFill="1" applyBorder="1" applyAlignment="1">
      <alignment horizontal="center" vertical="center"/>
    </xf>
    <xf numFmtId="3" fontId="4" fillId="2" borderId="1" xfId="3" applyNumberFormat="1" applyFont="1" applyFill="1" applyBorder="1" applyAlignment="1">
      <alignment horizontal="center" vertical="center"/>
    </xf>
    <xf numFmtId="3" fontId="5" fillId="4" borderId="2" xfId="3" applyNumberFormat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3" fontId="5" fillId="0" borderId="2" xfId="3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 readingOrder="1"/>
    </xf>
    <xf numFmtId="0" fontId="10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readingOrder="2"/>
    </xf>
    <xf numFmtId="0" fontId="5" fillId="2" borderId="0" xfId="0" applyFont="1" applyFill="1" applyAlignment="1">
      <alignment horizontal="center" vertical="center" readingOrder="2"/>
    </xf>
    <xf numFmtId="165" fontId="5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" fontId="3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1" fontId="3" fillId="0" borderId="2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0" fontId="11" fillId="8" borderId="34" xfId="5" applyFont="1" applyFill="1" applyBorder="1" applyAlignment="1">
      <alignment horizontal="center" vertical="center"/>
    </xf>
    <xf numFmtId="3" fontId="11" fillId="8" borderId="35" xfId="5" applyNumberFormat="1" applyFont="1" applyFill="1" applyBorder="1" applyAlignment="1">
      <alignment horizontal="center" vertical="center"/>
    </xf>
    <xf numFmtId="3" fontId="11" fillId="8" borderId="42" xfId="5" applyNumberFormat="1" applyFont="1" applyFill="1" applyBorder="1" applyAlignment="1">
      <alignment horizontal="center" vertical="center"/>
    </xf>
    <xf numFmtId="3" fontId="11" fillId="8" borderId="44" xfId="5" applyNumberFormat="1" applyFont="1" applyFill="1" applyBorder="1" applyAlignment="1">
      <alignment horizontal="center" vertical="center"/>
    </xf>
    <xf numFmtId="3" fontId="11" fillId="8" borderId="43" xfId="5" applyNumberFormat="1" applyFont="1" applyFill="1" applyBorder="1" applyAlignment="1">
      <alignment horizontal="center" vertical="center"/>
    </xf>
    <xf numFmtId="3" fontId="11" fillId="8" borderId="49" xfId="5" applyNumberFormat="1" applyFont="1" applyFill="1" applyBorder="1" applyAlignment="1">
      <alignment horizontal="center" vertical="center"/>
    </xf>
    <xf numFmtId="3" fontId="11" fillId="8" borderId="68" xfId="5" applyNumberFormat="1" applyFont="1" applyFill="1" applyBorder="1" applyAlignment="1">
      <alignment horizontal="center" vertical="center"/>
    </xf>
    <xf numFmtId="0" fontId="11" fillId="8" borderId="57" xfId="5" applyFont="1" applyFill="1" applyBorder="1" applyAlignment="1">
      <alignment horizontal="center" vertical="center"/>
    </xf>
    <xf numFmtId="0" fontId="11" fillId="8" borderId="36" xfId="5" applyFont="1" applyFill="1" applyBorder="1" applyAlignment="1">
      <alignment horizontal="center" vertical="center"/>
    </xf>
    <xf numFmtId="0" fontId="11" fillId="8" borderId="0" xfId="5" applyFont="1" applyFill="1" applyBorder="1" applyAlignment="1">
      <alignment horizontal="center" vertical="center"/>
    </xf>
    <xf numFmtId="0" fontId="11" fillId="8" borderId="37" xfId="5" applyFont="1" applyFill="1" applyBorder="1" applyAlignment="1">
      <alignment horizontal="center" vertical="center"/>
    </xf>
    <xf numFmtId="0" fontId="11" fillId="8" borderId="33" xfId="5" applyFont="1" applyFill="1" applyBorder="1" applyAlignment="1">
      <alignment horizontal="center" vertical="center"/>
    </xf>
    <xf numFmtId="0" fontId="11" fillId="8" borderId="42" xfId="5" applyFont="1" applyFill="1" applyBorder="1" applyAlignment="1">
      <alignment horizontal="center" vertical="center"/>
    </xf>
    <xf numFmtId="0" fontId="11" fillId="8" borderId="44" xfId="5" applyFont="1" applyFill="1" applyBorder="1" applyAlignment="1">
      <alignment horizontal="center" vertical="center"/>
    </xf>
    <xf numFmtId="0" fontId="11" fillId="8" borderId="75" xfId="5" applyFont="1" applyFill="1" applyBorder="1" applyAlignment="1">
      <alignment horizontal="center" vertical="center"/>
    </xf>
    <xf numFmtId="0" fontId="11" fillId="8" borderId="76" xfId="5" applyFont="1" applyFill="1" applyBorder="1" applyAlignment="1">
      <alignment horizontal="center" vertical="center"/>
    </xf>
    <xf numFmtId="0" fontId="11" fillId="8" borderId="72" xfId="1" applyFont="1" applyFill="1" applyBorder="1" applyAlignment="1">
      <alignment horizontal="center" vertical="center"/>
    </xf>
    <xf numFmtId="0" fontId="11" fillId="8" borderId="56" xfId="5" applyFont="1" applyFill="1" applyBorder="1" applyAlignment="1">
      <alignment horizontal="center" vertical="center"/>
    </xf>
    <xf numFmtId="3" fontId="11" fillId="8" borderId="65" xfId="5" applyNumberFormat="1" applyFont="1" applyFill="1" applyBorder="1" applyAlignment="1">
      <alignment horizontal="center" vertical="center"/>
    </xf>
    <xf numFmtId="3" fontId="11" fillId="8" borderId="66" xfId="5" applyNumberFormat="1" applyFont="1" applyFill="1" applyBorder="1" applyAlignment="1">
      <alignment horizontal="center" vertical="center"/>
    </xf>
    <xf numFmtId="3" fontId="11" fillId="8" borderId="67" xfId="5" applyNumberFormat="1" applyFont="1" applyFill="1" applyBorder="1" applyAlignment="1">
      <alignment horizontal="center" vertical="center"/>
    </xf>
    <xf numFmtId="3" fontId="11" fillId="8" borderId="53" xfId="5" applyNumberFormat="1" applyFont="1" applyFill="1" applyBorder="1" applyAlignment="1">
      <alignment horizontal="center" vertical="center"/>
    </xf>
    <xf numFmtId="3" fontId="11" fillId="8" borderId="54" xfId="5" applyNumberFormat="1" applyFont="1" applyFill="1" applyBorder="1" applyAlignment="1">
      <alignment horizontal="center" vertical="center"/>
    </xf>
    <xf numFmtId="3" fontId="11" fillId="8" borderId="55" xfId="5" applyNumberFormat="1" applyFont="1" applyFill="1" applyBorder="1" applyAlignment="1">
      <alignment horizontal="center" vertical="center"/>
    </xf>
    <xf numFmtId="3" fontId="11" fillId="8" borderId="37" xfId="5" applyNumberFormat="1" applyFont="1" applyFill="1" applyBorder="1" applyAlignment="1">
      <alignment horizontal="center" vertical="center"/>
    </xf>
    <xf numFmtId="3" fontId="11" fillId="8" borderId="70" xfId="5" applyNumberFormat="1" applyFont="1" applyFill="1" applyBorder="1" applyAlignment="1">
      <alignment horizontal="center" vertical="center"/>
    </xf>
    <xf numFmtId="3" fontId="11" fillId="8" borderId="71" xfId="5" applyNumberFormat="1" applyFont="1" applyFill="1" applyBorder="1" applyAlignment="1">
      <alignment horizontal="center" vertical="center"/>
    </xf>
    <xf numFmtId="3" fontId="11" fillId="8" borderId="69" xfId="5" applyNumberFormat="1" applyFont="1" applyFill="1" applyBorder="1" applyAlignment="1">
      <alignment horizontal="center" vertical="center"/>
    </xf>
    <xf numFmtId="3" fontId="11" fillId="8" borderId="73" xfId="5" applyNumberFormat="1" applyFont="1" applyFill="1" applyBorder="1" applyAlignment="1">
      <alignment horizontal="center" vertical="center"/>
    </xf>
    <xf numFmtId="3" fontId="11" fillId="8" borderId="74" xfId="5" applyNumberFormat="1" applyFont="1" applyFill="1" applyBorder="1" applyAlignment="1">
      <alignment horizontal="center" vertical="center"/>
    </xf>
    <xf numFmtId="2" fontId="5" fillId="2" borderId="3" xfId="3" applyNumberFormat="1" applyFont="1" applyFill="1" applyBorder="1" applyAlignment="1">
      <alignment horizontal="center" vertical="center"/>
    </xf>
    <xf numFmtId="2" fontId="5" fillId="2" borderId="5" xfId="3" applyNumberFormat="1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center" vertical="center"/>
    </xf>
    <xf numFmtId="3" fontId="5" fillId="0" borderId="5" xfId="3" applyNumberFormat="1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3" fontId="5" fillId="0" borderId="4" xfId="3" applyNumberFormat="1" applyFont="1" applyFill="1" applyBorder="1" applyAlignment="1">
      <alignment horizontal="center" vertical="center"/>
    </xf>
    <xf numFmtId="3" fontId="5" fillId="2" borderId="4" xfId="3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center" vertical="center"/>
    </xf>
    <xf numFmtId="3" fontId="5" fillId="5" borderId="4" xfId="1" applyNumberFormat="1" applyFont="1" applyFill="1" applyBorder="1" applyAlignment="1">
      <alignment horizontal="center" vertical="center"/>
    </xf>
    <xf numFmtId="3" fontId="5" fillId="5" borderId="5" xfId="1" applyNumberFormat="1" applyFont="1" applyFill="1" applyBorder="1" applyAlignment="1">
      <alignment horizontal="center" vertical="center"/>
    </xf>
    <xf numFmtId="3" fontId="5" fillId="5" borderId="3" xfId="3" applyNumberFormat="1" applyFont="1" applyFill="1" applyBorder="1" applyAlignment="1">
      <alignment horizontal="center" vertical="center"/>
    </xf>
    <xf numFmtId="3" fontId="5" fillId="5" borderId="4" xfId="3" applyNumberFormat="1" applyFont="1" applyFill="1" applyBorder="1" applyAlignment="1">
      <alignment horizontal="center" vertical="center"/>
    </xf>
    <xf numFmtId="3" fontId="5" fillId="5" borderId="5" xfId="3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center" vertical="center"/>
    </xf>
    <xf numFmtId="3" fontId="5" fillId="2" borderId="4" xfId="1" applyNumberFormat="1" applyFont="1" applyFill="1" applyBorder="1" applyAlignment="1">
      <alignment horizontal="center" vertical="center"/>
    </xf>
    <xf numFmtId="3" fontId="5" fillId="2" borderId="5" xfId="1" applyNumberFormat="1" applyFont="1" applyFill="1" applyBorder="1" applyAlignment="1">
      <alignment horizontal="center" vertical="center"/>
    </xf>
    <xf numFmtId="3" fontId="5" fillId="0" borderId="1" xfId="3" applyNumberFormat="1" applyFont="1" applyFill="1" applyBorder="1" applyAlignment="1">
      <alignment horizontal="center" vertical="center"/>
    </xf>
    <xf numFmtId="3" fontId="5" fillId="3" borderId="3" xfId="3" applyNumberFormat="1" applyFont="1" applyFill="1" applyBorder="1" applyAlignment="1">
      <alignment horizontal="center" vertical="center"/>
    </xf>
    <xf numFmtId="3" fontId="5" fillId="3" borderId="4" xfId="3" applyNumberFormat="1" applyFont="1" applyFill="1" applyBorder="1" applyAlignment="1">
      <alignment horizontal="center" vertical="center"/>
    </xf>
    <xf numFmtId="3" fontId="5" fillId="3" borderId="5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3" borderId="3" xfId="1" applyNumberFormat="1" applyFont="1" applyFill="1" applyBorder="1" applyAlignment="1">
      <alignment horizontal="center" vertical="center"/>
    </xf>
    <xf numFmtId="3" fontId="5" fillId="3" borderId="5" xfId="1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</cellXfs>
  <cellStyles count="6">
    <cellStyle name="Normal" xfId="0" builtinId="0"/>
    <cellStyle name="Normal 2" xfId="3"/>
    <cellStyle name="Normal 2 2" xfId="4"/>
    <cellStyle name="Normal 2 2 2" xfId="5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EB3-4DEF-BFBE-422E76C0F73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EB3-4DEF-BFBE-422E76C0F73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BEB3-4DEF-BFBE-422E76C0F73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BEB3-4DEF-BFBE-422E76C0F73A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BEB3-4DEF-BFBE-422E76C0F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41210864"/>
        <c:axId val="-341198352"/>
      </c:barChart>
      <c:catAx>
        <c:axId val="-34121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41198352"/>
        <c:crosses val="autoZero"/>
        <c:auto val="1"/>
        <c:lblAlgn val="ctr"/>
        <c:lblOffset val="100"/>
        <c:noMultiLvlLbl val="0"/>
      </c:catAx>
      <c:valAx>
        <c:axId val="-34119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4121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4194" cy="625782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BV288"/>
  <sheetViews>
    <sheetView rightToLeft="1"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92" sqref="D192"/>
    </sheetView>
  </sheetViews>
  <sheetFormatPr defaultColWidth="9" defaultRowHeight="15" x14ac:dyDescent="0.25"/>
  <cols>
    <col min="1" max="1" width="10" style="150" customWidth="1"/>
    <col min="2" max="2" width="12.28515625" style="18" customWidth="1"/>
    <col min="3" max="3" width="35.42578125" style="21" customWidth="1"/>
    <col min="4" max="4" width="81.5703125" style="21" customWidth="1"/>
    <col min="5" max="6" width="14.28515625" style="21" customWidth="1"/>
    <col min="7" max="9" width="14.140625" style="21" customWidth="1"/>
    <col min="10" max="10" width="8.42578125" style="21" customWidth="1"/>
    <col min="11" max="11" width="12.140625" style="21" customWidth="1"/>
    <col min="12" max="12" width="10.140625" style="21" customWidth="1"/>
    <col min="13" max="13" width="8.85546875" style="21" customWidth="1"/>
    <col min="14" max="14" width="9.85546875" style="21" customWidth="1"/>
    <col min="15" max="15" width="10.42578125" style="21" customWidth="1"/>
    <col min="16" max="16" width="7.28515625" style="21" customWidth="1"/>
    <col min="17" max="17" width="11.85546875" style="170" customWidth="1"/>
    <col min="18" max="18" width="13.140625" style="170" customWidth="1"/>
    <col min="19" max="19" width="14.85546875" style="170" customWidth="1"/>
    <col min="20" max="20" width="10.85546875" style="170" customWidth="1"/>
    <col min="21" max="21" width="13.5703125" style="170" customWidth="1"/>
    <col min="22" max="22" width="11.85546875" style="170" customWidth="1"/>
    <col min="23" max="23" width="6.140625" style="170" customWidth="1"/>
    <col min="24" max="26" width="12.140625" style="170" customWidth="1"/>
    <col min="27" max="28" width="20.7109375" style="170" customWidth="1"/>
    <col min="29" max="29" width="11.7109375" style="170" customWidth="1"/>
    <col min="30" max="30" width="12" style="170" customWidth="1"/>
    <col min="31" max="31" width="12.42578125" style="170" customWidth="1"/>
    <col min="32" max="32" width="10.42578125" style="170" customWidth="1"/>
    <col min="33" max="33" width="7.85546875" style="170" customWidth="1"/>
    <col min="34" max="34" width="7.42578125" style="170" customWidth="1"/>
    <col min="35" max="35" width="13.140625" style="170" customWidth="1"/>
    <col min="36" max="36" width="9.5703125" style="170" customWidth="1"/>
    <col min="37" max="37" width="8.7109375" style="170" customWidth="1"/>
    <col min="38" max="38" width="9" style="170" customWidth="1"/>
    <col min="39" max="39" width="11.28515625" style="170" customWidth="1"/>
    <col min="40" max="40" width="15" style="170" customWidth="1"/>
    <col min="41" max="41" width="9.7109375" style="18" customWidth="1"/>
    <col min="42" max="42" width="9" style="21"/>
    <col min="45" max="16384" width="9" style="21"/>
  </cols>
  <sheetData>
    <row r="1" spans="1:47" s="133" customFormat="1" ht="15" customHeight="1" x14ac:dyDescent="0.25">
      <c r="A1" s="285" t="s">
        <v>0</v>
      </c>
      <c r="B1" s="289" t="s">
        <v>1</v>
      </c>
      <c r="C1" s="289" t="s">
        <v>2</v>
      </c>
      <c r="D1" s="289" t="s">
        <v>4</v>
      </c>
      <c r="E1" s="278" t="s">
        <v>13</v>
      </c>
      <c r="F1" s="292" t="s">
        <v>1500</v>
      </c>
      <c r="G1" s="278" t="s">
        <v>912</v>
      </c>
      <c r="H1" s="293" t="s">
        <v>1511</v>
      </c>
      <c r="I1" s="286" t="s">
        <v>5</v>
      </c>
      <c r="J1" s="287"/>
      <c r="K1" s="287"/>
      <c r="L1" s="288"/>
      <c r="M1" s="290" t="s">
        <v>692</v>
      </c>
      <c r="N1" s="291"/>
      <c r="O1" s="295" t="s">
        <v>12</v>
      </c>
      <c r="P1" s="295" t="s">
        <v>913</v>
      </c>
      <c r="Q1" s="279" t="s">
        <v>6</v>
      </c>
      <c r="R1" s="280" t="s">
        <v>7</v>
      </c>
      <c r="S1" s="281"/>
      <c r="T1" s="281"/>
      <c r="U1" s="282"/>
      <c r="V1" s="171"/>
      <c r="W1" s="172" t="s">
        <v>696</v>
      </c>
      <c r="X1" s="172"/>
      <c r="Y1" s="304" t="s">
        <v>1476</v>
      </c>
      <c r="Z1" s="304" t="s">
        <v>1477</v>
      </c>
      <c r="AA1" s="302" t="s">
        <v>914</v>
      </c>
      <c r="AB1" s="283" t="s">
        <v>915</v>
      </c>
      <c r="AC1" s="296" t="s">
        <v>8</v>
      </c>
      <c r="AD1" s="297"/>
      <c r="AE1" s="297"/>
      <c r="AF1" s="297"/>
      <c r="AG1" s="297"/>
      <c r="AH1" s="297"/>
      <c r="AI1" s="298"/>
      <c r="AJ1" s="299" t="s">
        <v>30</v>
      </c>
      <c r="AK1" s="300" t="s">
        <v>10</v>
      </c>
      <c r="AL1" s="301" t="s">
        <v>845</v>
      </c>
      <c r="AM1" s="307" t="s">
        <v>1478</v>
      </c>
      <c r="AN1" s="306" t="s">
        <v>1479</v>
      </c>
      <c r="AO1" s="294" t="s">
        <v>9</v>
      </c>
      <c r="AP1" s="295" t="s">
        <v>11</v>
      </c>
    </row>
    <row r="2" spans="1:47" s="133" customFormat="1" ht="15" hidden="1" customHeight="1" x14ac:dyDescent="0.25">
      <c r="A2" s="285"/>
      <c r="B2" s="289"/>
      <c r="C2" s="289"/>
      <c r="D2" s="289"/>
      <c r="E2" s="278"/>
      <c r="F2" s="292"/>
      <c r="G2" s="278"/>
      <c r="H2" s="293"/>
      <c r="I2" s="146" t="s">
        <v>3</v>
      </c>
      <c r="J2" s="137" t="s">
        <v>691</v>
      </c>
      <c r="K2" s="145" t="s">
        <v>14</v>
      </c>
      <c r="L2" s="138" t="s">
        <v>15</v>
      </c>
      <c r="M2" s="139" t="s">
        <v>3</v>
      </c>
      <c r="N2" s="145" t="s">
        <v>691</v>
      </c>
      <c r="O2" s="295"/>
      <c r="P2" s="295"/>
      <c r="Q2" s="279"/>
      <c r="R2" s="173" t="s">
        <v>16</v>
      </c>
      <c r="S2" s="174" t="s">
        <v>17</v>
      </c>
      <c r="T2" s="174" t="s">
        <v>18</v>
      </c>
      <c r="U2" s="175" t="s">
        <v>19</v>
      </c>
      <c r="V2" s="176" t="s">
        <v>20</v>
      </c>
      <c r="W2" s="177" t="s">
        <v>21</v>
      </c>
      <c r="X2" s="177" t="s">
        <v>22</v>
      </c>
      <c r="Y2" s="305"/>
      <c r="Z2" s="304"/>
      <c r="AA2" s="303"/>
      <c r="AB2" s="284"/>
      <c r="AC2" s="166" t="s">
        <v>23</v>
      </c>
      <c r="AD2" s="167" t="s">
        <v>24</v>
      </c>
      <c r="AE2" s="167" t="s">
        <v>25</v>
      </c>
      <c r="AF2" s="167" t="s">
        <v>26</v>
      </c>
      <c r="AG2" s="167" t="s">
        <v>27</v>
      </c>
      <c r="AH2" s="167" t="s">
        <v>28</v>
      </c>
      <c r="AI2" s="168" t="s">
        <v>29</v>
      </c>
      <c r="AJ2" s="299"/>
      <c r="AK2" s="300"/>
      <c r="AL2" s="301"/>
      <c r="AM2" s="307"/>
      <c r="AN2" s="306"/>
      <c r="AO2" s="294"/>
      <c r="AP2" s="295"/>
      <c r="AQ2" s="186"/>
    </row>
    <row r="3" spans="1:47" s="193" customFormat="1" ht="15" hidden="1" customHeight="1" x14ac:dyDescent="0.25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90"/>
      <c r="AB3" s="190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91"/>
      <c r="AP3" s="188"/>
      <c r="AQ3" s="192"/>
    </row>
    <row r="4" spans="1:47" s="193" customFormat="1" ht="15" hidden="1" customHeight="1" x14ac:dyDescent="0.25">
      <c r="A4" s="187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90"/>
      <c r="AB4" s="190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91"/>
      <c r="AP4" s="188"/>
      <c r="AQ4" s="192"/>
    </row>
    <row r="5" spans="1:47" s="193" customFormat="1" ht="15" hidden="1" customHeight="1" x14ac:dyDescent="0.25">
      <c r="A5" s="187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90"/>
      <c r="AB5" s="190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91"/>
      <c r="AP5" s="188"/>
      <c r="AQ5" s="192"/>
    </row>
    <row r="6" spans="1:47" s="193" customFormat="1" ht="15" hidden="1" customHeight="1" x14ac:dyDescent="0.25">
      <c r="A6" s="187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90"/>
      <c r="AB6" s="190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91"/>
      <c r="AP6" s="188"/>
      <c r="AQ6" s="192"/>
    </row>
    <row r="7" spans="1:47" s="193" customFormat="1" ht="15" hidden="1" customHeight="1" x14ac:dyDescent="0.25">
      <c r="A7" s="149">
        <v>1455</v>
      </c>
      <c r="B7" s="188"/>
      <c r="C7" s="188"/>
      <c r="D7" s="194" t="s">
        <v>1538</v>
      </c>
      <c r="E7" s="194" t="s">
        <v>43</v>
      </c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90"/>
      <c r="AB7" s="190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91"/>
      <c r="AP7" s="188"/>
      <c r="AQ7" s="192"/>
    </row>
    <row r="8" spans="1:47" s="193" customFormat="1" ht="15" hidden="1" customHeight="1" x14ac:dyDescent="0.25">
      <c r="A8" s="149">
        <v>1453</v>
      </c>
      <c r="B8" s="188"/>
      <c r="C8" s="188"/>
      <c r="D8" s="194" t="s">
        <v>1536</v>
      </c>
      <c r="E8" s="194" t="s">
        <v>1537</v>
      </c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90"/>
      <c r="AB8" s="190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91"/>
      <c r="AP8" s="188"/>
      <c r="AQ8" s="192"/>
    </row>
    <row r="9" spans="1:47" s="193" customFormat="1" ht="15" hidden="1" customHeight="1" x14ac:dyDescent="0.25">
      <c r="A9" s="149">
        <v>1451</v>
      </c>
      <c r="B9" s="188"/>
      <c r="C9" s="188"/>
      <c r="D9" s="194" t="s">
        <v>1534</v>
      </c>
      <c r="E9" s="194" t="s">
        <v>1535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90"/>
      <c r="AB9" s="190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91"/>
      <c r="AP9" s="188"/>
      <c r="AQ9" s="192"/>
    </row>
    <row r="10" spans="1:47" s="193" customFormat="1" ht="15" hidden="1" customHeight="1" x14ac:dyDescent="0.25">
      <c r="A10" s="149">
        <v>1450</v>
      </c>
      <c r="B10" s="188"/>
      <c r="C10" s="188"/>
      <c r="D10" s="194" t="s">
        <v>1532</v>
      </c>
      <c r="E10" s="194" t="s">
        <v>1533</v>
      </c>
      <c r="F10" s="188"/>
      <c r="G10" s="42">
        <v>92</v>
      </c>
      <c r="H10" s="188"/>
      <c r="I10" s="188"/>
      <c r="J10" s="188"/>
      <c r="K10" s="188"/>
      <c r="L10" s="188"/>
      <c r="M10" s="188"/>
      <c r="N10" s="188"/>
      <c r="O10" s="188"/>
      <c r="P10" s="188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90"/>
      <c r="AB10" s="190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91"/>
      <c r="AP10" s="188"/>
      <c r="AQ10" s="192"/>
    </row>
    <row r="11" spans="1:47" s="42" customFormat="1" ht="14.25" hidden="1" customHeight="1" x14ac:dyDescent="0.25">
      <c r="A11" s="149">
        <v>1444</v>
      </c>
      <c r="B11" s="55" t="s">
        <v>31</v>
      </c>
      <c r="C11" s="121" t="s">
        <v>1523</v>
      </c>
      <c r="D11" s="121" t="s">
        <v>1524</v>
      </c>
      <c r="E11" s="121" t="s">
        <v>49</v>
      </c>
      <c r="F11" s="183" t="s">
        <v>1501</v>
      </c>
      <c r="G11" s="42">
        <v>91</v>
      </c>
      <c r="H11" s="42" t="s">
        <v>16</v>
      </c>
      <c r="I11" s="131" t="s">
        <v>1527</v>
      </c>
      <c r="J11" s="42" t="s">
        <v>1525</v>
      </c>
      <c r="K11" s="42" t="s">
        <v>1525</v>
      </c>
      <c r="L11" s="42" t="s">
        <v>1526</v>
      </c>
      <c r="M11" s="42" t="s">
        <v>1528</v>
      </c>
      <c r="N11" s="42" t="s">
        <v>1529</v>
      </c>
      <c r="O11" s="147"/>
      <c r="P11" s="147"/>
      <c r="Q11" s="127">
        <v>108000000</v>
      </c>
      <c r="R11" s="134">
        <v>21600000</v>
      </c>
      <c r="S11" s="112">
        <v>32400000</v>
      </c>
      <c r="T11" s="164">
        <v>27000000</v>
      </c>
      <c r="U11" s="165"/>
      <c r="V11" s="165"/>
      <c r="W11" s="178"/>
      <c r="X11" s="164"/>
      <c r="Y11" s="164"/>
      <c r="Z11" s="164"/>
      <c r="AA11" s="127"/>
      <c r="AB11" s="127"/>
      <c r="AC11" s="127">
        <v>73800000</v>
      </c>
      <c r="AD11" s="127"/>
      <c r="AE11" s="165"/>
      <c r="AF11" s="165"/>
      <c r="AG11" s="165"/>
      <c r="AH11" s="165"/>
      <c r="AI11" s="165"/>
      <c r="AJ11" s="165"/>
      <c r="AK11" s="165"/>
      <c r="AL11" s="165"/>
      <c r="AM11" s="127"/>
      <c r="AN11" s="165"/>
      <c r="AO11" s="121"/>
      <c r="AP11" s="121"/>
      <c r="AS11" s="50"/>
    </row>
    <row r="12" spans="1:47" s="42" customFormat="1" ht="14.25" hidden="1" customHeight="1" x14ac:dyDescent="0.25">
      <c r="A12" s="149">
        <v>1449</v>
      </c>
      <c r="B12" s="55" t="s">
        <v>31</v>
      </c>
      <c r="C12" s="121" t="s">
        <v>569</v>
      </c>
      <c r="D12" s="121" t="s">
        <v>1531</v>
      </c>
      <c r="E12" s="63" t="s">
        <v>64</v>
      </c>
      <c r="F12" s="183" t="s">
        <v>1501</v>
      </c>
      <c r="G12" s="42">
        <v>92</v>
      </c>
      <c r="H12" s="122" t="s">
        <v>17</v>
      </c>
      <c r="I12" s="131"/>
      <c r="J12" s="42" t="s">
        <v>1526</v>
      </c>
      <c r="K12" s="42" t="s">
        <v>1526</v>
      </c>
      <c r="L12" s="42" t="s">
        <v>1530</v>
      </c>
      <c r="O12" s="147"/>
      <c r="P12" s="147"/>
      <c r="Q12" s="127"/>
      <c r="R12" s="134"/>
      <c r="S12" s="112"/>
      <c r="T12" s="164"/>
      <c r="U12" s="165"/>
      <c r="V12" s="165"/>
      <c r="W12" s="178"/>
      <c r="X12" s="164"/>
      <c r="Y12" s="164"/>
      <c r="Z12" s="164"/>
      <c r="AA12" s="127"/>
      <c r="AB12" s="127"/>
      <c r="AC12" s="76"/>
      <c r="AD12" s="127"/>
      <c r="AE12" s="165"/>
      <c r="AF12" s="165"/>
      <c r="AG12" s="165"/>
      <c r="AH12" s="165"/>
      <c r="AI12" s="165"/>
      <c r="AJ12" s="165"/>
      <c r="AK12" s="165"/>
      <c r="AL12" s="165"/>
      <c r="AM12" s="127"/>
      <c r="AN12" s="165"/>
      <c r="AO12" s="121"/>
      <c r="AP12" s="121"/>
      <c r="AS12" s="50"/>
    </row>
    <row r="13" spans="1:47" s="42" customFormat="1" ht="14.25" hidden="1" customHeight="1" x14ac:dyDescent="0.25">
      <c r="A13" s="144">
        <v>773</v>
      </c>
      <c r="B13" s="132" t="s">
        <v>67</v>
      </c>
      <c r="C13" s="121" t="s">
        <v>641</v>
      </c>
      <c r="D13" s="121" t="s">
        <v>644</v>
      </c>
      <c r="E13" s="121" t="s">
        <v>175</v>
      </c>
      <c r="F13" s="183" t="s">
        <v>1507</v>
      </c>
      <c r="G13" s="42">
        <v>92</v>
      </c>
      <c r="H13" s="42" t="s">
        <v>16</v>
      </c>
      <c r="I13" s="131" t="s">
        <v>642</v>
      </c>
      <c r="J13" s="42" t="s">
        <v>751</v>
      </c>
      <c r="K13" s="42" t="s">
        <v>751</v>
      </c>
      <c r="L13" s="42" t="s">
        <v>917</v>
      </c>
      <c r="M13" s="131" t="s">
        <v>916</v>
      </c>
      <c r="N13" s="132" t="s">
        <v>643</v>
      </c>
      <c r="O13" s="147" t="s">
        <v>849</v>
      </c>
      <c r="P13" s="147">
        <v>1400</v>
      </c>
      <c r="Q13" s="127">
        <v>500000000</v>
      </c>
      <c r="R13" s="148">
        <v>200000000</v>
      </c>
      <c r="S13" s="127">
        <v>300000000</v>
      </c>
      <c r="T13" s="165"/>
      <c r="U13" s="165"/>
      <c r="V13" s="165"/>
      <c r="W13" s="178"/>
      <c r="X13" s="164"/>
      <c r="Y13" s="164">
        <f>SUM(R13:V13)</f>
        <v>500000000</v>
      </c>
      <c r="Z13" s="164">
        <f>SUM(Q13,-Y13)</f>
        <v>0</v>
      </c>
      <c r="AA13" s="127">
        <v>500000000</v>
      </c>
      <c r="AB13" s="127">
        <v>450000000</v>
      </c>
      <c r="AC13" s="169">
        <v>244000000</v>
      </c>
      <c r="AD13" s="127">
        <v>244000000</v>
      </c>
      <c r="AE13" s="165"/>
      <c r="AF13" s="165"/>
      <c r="AG13" s="165"/>
      <c r="AH13" s="165"/>
      <c r="AI13" s="165"/>
      <c r="AJ13" s="165"/>
      <c r="AK13" s="165"/>
      <c r="AL13" s="165"/>
      <c r="AM13" s="127">
        <f>SUM(AC13:AJ13)</f>
        <v>488000000</v>
      </c>
      <c r="AN13" s="165">
        <f>SUM(AB13,-AM13,-AL13,-AK13)</f>
        <v>-38000000</v>
      </c>
      <c r="AO13" s="121" t="s">
        <v>38</v>
      </c>
      <c r="AP13" s="121" t="s">
        <v>38</v>
      </c>
      <c r="AS13" s="50"/>
    </row>
    <row r="14" spans="1:47" s="129" customFormat="1" ht="14.25" hidden="1" customHeight="1" x14ac:dyDescent="0.25">
      <c r="A14" s="144">
        <v>405</v>
      </c>
      <c r="B14" s="126" t="s">
        <v>67</v>
      </c>
      <c r="C14" s="124" t="s">
        <v>570</v>
      </c>
      <c r="D14" s="124" t="s">
        <v>218</v>
      </c>
      <c r="E14" s="124" t="s">
        <v>110</v>
      </c>
      <c r="F14" s="183" t="s">
        <v>1501</v>
      </c>
      <c r="G14" s="124">
        <v>93</v>
      </c>
      <c r="H14" s="42" t="s">
        <v>16</v>
      </c>
      <c r="I14" s="124" t="s">
        <v>217</v>
      </c>
      <c r="J14" s="124" t="s">
        <v>756</v>
      </c>
      <c r="K14" s="124" t="s">
        <v>756</v>
      </c>
      <c r="L14" s="125" t="s">
        <v>1208</v>
      </c>
      <c r="M14" s="60" t="s">
        <v>918</v>
      </c>
      <c r="N14" s="126" t="s">
        <v>799</v>
      </c>
      <c r="O14" s="122" t="s">
        <v>1209</v>
      </c>
      <c r="P14" s="124">
        <v>95</v>
      </c>
      <c r="Q14" s="127">
        <v>245000000</v>
      </c>
      <c r="R14" s="134">
        <v>72500000</v>
      </c>
      <c r="S14" s="136">
        <v>69825000</v>
      </c>
      <c r="T14" s="135">
        <v>49000000</v>
      </c>
      <c r="U14" s="127"/>
      <c r="V14" s="127"/>
      <c r="W14" s="127"/>
      <c r="X14" s="127">
        <v>3675000</v>
      </c>
      <c r="Y14" s="164">
        <f t="shared" ref="Y14:Y77" si="0">SUM(R14:V14)</f>
        <v>191325000</v>
      </c>
      <c r="Z14" s="164">
        <f t="shared" ref="Z14:Z26" si="1">SUM(Q14,-Y14)</f>
        <v>53675000</v>
      </c>
      <c r="AA14" s="127">
        <v>245000000</v>
      </c>
      <c r="AB14" s="127">
        <v>220500000</v>
      </c>
      <c r="AC14" s="127">
        <v>44100000</v>
      </c>
      <c r="AD14" s="127">
        <v>62842500</v>
      </c>
      <c r="AE14" s="127">
        <v>65250000</v>
      </c>
      <c r="AF14" s="127"/>
      <c r="AG14" s="127"/>
      <c r="AH14" s="127"/>
      <c r="AI14" s="127">
        <v>46710000</v>
      </c>
      <c r="AJ14" s="127"/>
      <c r="AK14" s="127"/>
      <c r="AL14" s="127"/>
      <c r="AM14" s="127">
        <f>SUM(AC14:AJ14)</f>
        <v>218902500</v>
      </c>
      <c r="AN14" s="165">
        <f t="shared" ref="AN14:AN22" si="2">SUM(AB14,-AM14,-AL14,-AK14)</f>
        <v>1597500</v>
      </c>
      <c r="AO14" s="124" t="s">
        <v>35</v>
      </c>
      <c r="AP14" s="124" t="s">
        <v>38</v>
      </c>
      <c r="AS14" s="128"/>
    </row>
    <row r="15" spans="1:47" s="53" customFormat="1" ht="14.25" hidden="1" customHeight="1" x14ac:dyDescent="0.25">
      <c r="A15" s="144">
        <v>515</v>
      </c>
      <c r="B15" s="132" t="s">
        <v>67</v>
      </c>
      <c r="C15" s="121" t="s">
        <v>641</v>
      </c>
      <c r="D15" s="122" t="s">
        <v>540</v>
      </c>
      <c r="E15" s="122" t="s">
        <v>74</v>
      </c>
      <c r="F15" s="183" t="s">
        <v>1502</v>
      </c>
      <c r="G15" s="122">
        <v>93</v>
      </c>
      <c r="H15" s="122" t="s">
        <v>17</v>
      </c>
      <c r="I15" s="122" t="s">
        <v>919</v>
      </c>
      <c r="J15" s="122" t="s">
        <v>761</v>
      </c>
      <c r="K15" s="122" t="s">
        <v>761</v>
      </c>
      <c r="L15" s="122" t="s">
        <v>535</v>
      </c>
      <c r="M15" s="60" t="s">
        <v>920</v>
      </c>
      <c r="N15" s="130" t="s">
        <v>1354</v>
      </c>
      <c r="O15" s="122" t="s">
        <v>541</v>
      </c>
      <c r="P15" s="122">
        <v>96</v>
      </c>
      <c r="Q15" s="127">
        <v>248000000</v>
      </c>
      <c r="R15" s="123">
        <v>49600000</v>
      </c>
      <c r="S15" s="123">
        <v>198400000</v>
      </c>
      <c r="T15" s="123"/>
      <c r="U15" s="123"/>
      <c r="V15" s="123"/>
      <c r="W15" s="123"/>
      <c r="X15" s="123"/>
      <c r="Y15" s="164">
        <f t="shared" si="0"/>
        <v>248000000</v>
      </c>
      <c r="Z15" s="164">
        <f t="shared" si="1"/>
        <v>0</v>
      </c>
      <c r="AA15" s="123">
        <v>248000000</v>
      </c>
      <c r="AB15" s="123">
        <v>223200000</v>
      </c>
      <c r="AC15" s="123">
        <v>44640000</v>
      </c>
      <c r="AD15" s="123"/>
      <c r="AE15" s="123"/>
      <c r="AF15" s="123"/>
      <c r="AG15" s="123"/>
      <c r="AH15" s="123"/>
      <c r="AI15" s="123">
        <v>178560000</v>
      </c>
      <c r="AJ15" s="123"/>
      <c r="AK15" s="123"/>
      <c r="AL15" s="123"/>
      <c r="AM15" s="127">
        <f t="shared" ref="AM15:AM78" si="3">SUM(AC15:AJ15)</f>
        <v>223200000</v>
      </c>
      <c r="AN15" s="165">
        <f t="shared" si="2"/>
        <v>0</v>
      </c>
      <c r="AO15" s="122" t="s">
        <v>38</v>
      </c>
      <c r="AP15" s="122" t="s">
        <v>38</v>
      </c>
      <c r="AS15" s="54"/>
      <c r="AT15" s="52"/>
      <c r="AU15" s="52"/>
    </row>
    <row r="16" spans="1:47" s="18" customFormat="1" ht="15.75" hidden="1" customHeight="1" x14ac:dyDescent="0.25">
      <c r="A16" s="144">
        <v>496</v>
      </c>
      <c r="B16" s="140" t="s">
        <v>67</v>
      </c>
      <c r="C16" s="63" t="s">
        <v>551</v>
      </c>
      <c r="D16" s="63" t="s">
        <v>547</v>
      </c>
      <c r="E16" s="19" t="s">
        <v>56</v>
      </c>
      <c r="F16" s="183" t="s">
        <v>1502</v>
      </c>
      <c r="G16" s="63">
        <v>93</v>
      </c>
      <c r="H16" s="63" t="s">
        <v>16</v>
      </c>
      <c r="I16" s="63" t="s">
        <v>546</v>
      </c>
      <c r="J16" s="63" t="s">
        <v>769</v>
      </c>
      <c r="K16" s="63" t="s">
        <v>1210</v>
      </c>
      <c r="L16" s="63" t="s">
        <v>1285</v>
      </c>
      <c r="M16" s="60" t="s">
        <v>921</v>
      </c>
      <c r="N16" s="63" t="s">
        <v>1369</v>
      </c>
      <c r="O16" s="63" t="s">
        <v>1383</v>
      </c>
      <c r="P16" s="63">
        <v>93</v>
      </c>
      <c r="Q16" s="127">
        <v>100000000</v>
      </c>
      <c r="R16" s="74">
        <v>97000000</v>
      </c>
      <c r="S16" s="74"/>
      <c r="T16" s="74"/>
      <c r="U16" s="74"/>
      <c r="V16" s="74"/>
      <c r="W16" s="74"/>
      <c r="X16" s="74"/>
      <c r="Y16" s="164">
        <f t="shared" si="0"/>
        <v>97000000</v>
      </c>
      <c r="Z16" s="164">
        <f t="shared" si="1"/>
        <v>3000000</v>
      </c>
      <c r="AA16" s="74">
        <v>100000000</v>
      </c>
      <c r="AB16" s="74">
        <v>90000000</v>
      </c>
      <c r="AC16" s="74"/>
      <c r="AD16" s="74"/>
      <c r="AE16" s="74"/>
      <c r="AF16" s="74"/>
      <c r="AG16" s="74"/>
      <c r="AH16" s="74"/>
      <c r="AI16" s="74">
        <v>87300000</v>
      </c>
      <c r="AJ16" s="74"/>
      <c r="AK16" s="74"/>
      <c r="AL16" s="74"/>
      <c r="AM16" s="127">
        <f t="shared" si="3"/>
        <v>87300000</v>
      </c>
      <c r="AN16" s="165">
        <f t="shared" si="2"/>
        <v>2700000</v>
      </c>
      <c r="AO16" s="63" t="s">
        <v>35</v>
      </c>
      <c r="AP16" s="63" t="s">
        <v>38</v>
      </c>
      <c r="AS16" s="51"/>
      <c r="AT16" s="21"/>
      <c r="AU16" s="21"/>
    </row>
    <row r="17" spans="1:47" s="18" customFormat="1" ht="13.5" hidden="1" customHeight="1" x14ac:dyDescent="0.25">
      <c r="A17" s="144">
        <v>443</v>
      </c>
      <c r="B17" s="141" t="s">
        <v>67</v>
      </c>
      <c r="C17" s="61" t="s">
        <v>233</v>
      </c>
      <c r="D17" s="61" t="s">
        <v>234</v>
      </c>
      <c r="E17" s="61" t="s">
        <v>235</v>
      </c>
      <c r="F17" s="183" t="s">
        <v>1505</v>
      </c>
      <c r="G17" s="61">
        <v>93</v>
      </c>
      <c r="H17" s="61" t="s">
        <v>17</v>
      </c>
      <c r="I17" s="61">
        <v>34038</v>
      </c>
      <c r="J17" s="61" t="s">
        <v>923</v>
      </c>
      <c r="K17" s="61" t="s">
        <v>923</v>
      </c>
      <c r="L17" s="61" t="s">
        <v>1309</v>
      </c>
      <c r="M17" s="60" t="s">
        <v>922</v>
      </c>
      <c r="N17" s="61" t="s">
        <v>1230</v>
      </c>
      <c r="O17" s="19" t="s">
        <v>1310</v>
      </c>
      <c r="P17" s="19">
        <v>94</v>
      </c>
      <c r="Q17" s="127">
        <v>50000000</v>
      </c>
      <c r="R17" s="73"/>
      <c r="S17" s="73"/>
      <c r="T17" s="73"/>
      <c r="U17" s="73"/>
      <c r="V17" s="73">
        <v>5000000</v>
      </c>
      <c r="W17" s="73"/>
      <c r="X17" s="73"/>
      <c r="Y17" s="164">
        <f t="shared" si="0"/>
        <v>5000000</v>
      </c>
      <c r="Z17" s="164">
        <f t="shared" si="1"/>
        <v>45000000</v>
      </c>
      <c r="AA17" s="20">
        <v>50000000</v>
      </c>
      <c r="AB17" s="20">
        <v>45000000</v>
      </c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7">
        <f t="shared" si="3"/>
        <v>0</v>
      </c>
      <c r="AN17" s="165">
        <f t="shared" si="2"/>
        <v>45000000</v>
      </c>
      <c r="AO17" s="19" t="s">
        <v>38</v>
      </c>
      <c r="AP17" s="19" t="s">
        <v>38</v>
      </c>
      <c r="AS17" s="51"/>
      <c r="AT17" s="21"/>
      <c r="AU17" s="21"/>
    </row>
    <row r="18" spans="1:47" s="18" customFormat="1" ht="13.5" hidden="1" customHeight="1" x14ac:dyDescent="0.25">
      <c r="A18" s="144">
        <v>368</v>
      </c>
      <c r="B18" s="140" t="s">
        <v>67</v>
      </c>
      <c r="C18" s="65" t="s">
        <v>569</v>
      </c>
      <c r="D18" s="63" t="s">
        <v>211</v>
      </c>
      <c r="E18" s="63" t="s">
        <v>64</v>
      </c>
      <c r="F18" s="183" t="s">
        <v>1501</v>
      </c>
      <c r="G18" s="63">
        <v>93</v>
      </c>
      <c r="H18" s="63" t="s">
        <v>16</v>
      </c>
      <c r="I18" s="63" t="s">
        <v>210</v>
      </c>
      <c r="J18" s="63" t="s">
        <v>786</v>
      </c>
      <c r="K18" s="63" t="s">
        <v>1211</v>
      </c>
      <c r="L18" s="63" t="s">
        <v>1355</v>
      </c>
      <c r="M18" s="60" t="s">
        <v>924</v>
      </c>
      <c r="N18" s="63" t="s">
        <v>1311</v>
      </c>
      <c r="O18" s="19" t="s">
        <v>925</v>
      </c>
      <c r="P18" s="19">
        <v>93</v>
      </c>
      <c r="Q18" s="127">
        <v>237000000</v>
      </c>
      <c r="R18" s="74">
        <v>123714000</v>
      </c>
      <c r="S18" s="74">
        <v>146377370</v>
      </c>
      <c r="T18" s="74"/>
      <c r="U18" s="74"/>
      <c r="V18" s="74"/>
      <c r="W18" s="74"/>
      <c r="X18" s="74">
        <v>4266000</v>
      </c>
      <c r="Y18" s="164">
        <f t="shared" si="0"/>
        <v>270091370</v>
      </c>
      <c r="Z18" s="164">
        <f t="shared" si="1"/>
        <v>-33091370</v>
      </c>
      <c r="AA18" s="74">
        <v>237000000</v>
      </c>
      <c r="AB18" s="20">
        <v>213300000</v>
      </c>
      <c r="AC18" s="20">
        <v>127980000</v>
      </c>
      <c r="AD18" s="20"/>
      <c r="AE18" s="20"/>
      <c r="AF18" s="20"/>
      <c r="AG18" s="20"/>
      <c r="AH18" s="20"/>
      <c r="AI18" s="20"/>
      <c r="AJ18" s="20"/>
      <c r="AK18" s="20"/>
      <c r="AL18" s="20"/>
      <c r="AM18" s="127">
        <f t="shared" si="3"/>
        <v>127980000</v>
      </c>
      <c r="AN18" s="165">
        <f t="shared" si="2"/>
        <v>85320000</v>
      </c>
      <c r="AO18" s="19" t="s">
        <v>35</v>
      </c>
      <c r="AP18" s="19" t="s">
        <v>38</v>
      </c>
      <c r="AS18" s="51"/>
      <c r="AT18" s="21"/>
      <c r="AU18" s="21"/>
    </row>
    <row r="19" spans="1:47" s="18" customFormat="1" ht="18" hidden="1" customHeight="1" x14ac:dyDescent="0.25">
      <c r="A19" s="144">
        <v>343</v>
      </c>
      <c r="B19" s="55" t="s">
        <v>67</v>
      </c>
      <c r="C19" s="9" t="s">
        <v>569</v>
      </c>
      <c r="D19" s="19" t="s">
        <v>209</v>
      </c>
      <c r="E19" s="19" t="s">
        <v>64</v>
      </c>
      <c r="F19" s="183" t="s">
        <v>1501</v>
      </c>
      <c r="G19" s="19">
        <v>93</v>
      </c>
      <c r="H19" s="19" t="s">
        <v>17</v>
      </c>
      <c r="I19" s="19" t="s">
        <v>208</v>
      </c>
      <c r="J19" s="19" t="s">
        <v>206</v>
      </c>
      <c r="K19" s="19" t="s">
        <v>206</v>
      </c>
      <c r="L19" s="19" t="s">
        <v>1260</v>
      </c>
      <c r="M19" s="60" t="s">
        <v>926</v>
      </c>
      <c r="N19" s="19" t="s">
        <v>1231</v>
      </c>
      <c r="O19" s="19" t="s">
        <v>1411</v>
      </c>
      <c r="P19" s="19">
        <v>94</v>
      </c>
      <c r="Q19" s="127">
        <v>92471400</v>
      </c>
      <c r="R19" s="20">
        <v>59071797</v>
      </c>
      <c r="S19" s="20">
        <v>47487854</v>
      </c>
      <c r="T19" s="20"/>
      <c r="U19" s="20"/>
      <c r="V19" s="20"/>
      <c r="W19" s="20"/>
      <c r="X19" s="20">
        <v>1826963</v>
      </c>
      <c r="Y19" s="164">
        <f t="shared" si="0"/>
        <v>106559651</v>
      </c>
      <c r="Z19" s="164">
        <f t="shared" si="1"/>
        <v>-14088251</v>
      </c>
      <c r="AA19" s="20">
        <v>92471400</v>
      </c>
      <c r="AB19" s="20">
        <v>83224260</v>
      </c>
      <c r="AC19" s="20">
        <v>42739068</v>
      </c>
      <c r="AD19" s="20"/>
      <c r="AE19" s="20"/>
      <c r="AF19" s="20"/>
      <c r="AG19" s="20"/>
      <c r="AH19" s="20">
        <v>53164617</v>
      </c>
      <c r="AI19" s="20">
        <v>5039122</v>
      </c>
      <c r="AJ19" s="20"/>
      <c r="AK19" s="20"/>
      <c r="AL19" s="20"/>
      <c r="AM19" s="127">
        <f t="shared" si="3"/>
        <v>100942807</v>
      </c>
      <c r="AN19" s="165">
        <f t="shared" si="2"/>
        <v>-17718547</v>
      </c>
      <c r="AO19" s="19" t="s">
        <v>38</v>
      </c>
      <c r="AP19" s="19" t="s">
        <v>38</v>
      </c>
      <c r="AS19" s="51"/>
      <c r="AT19" s="21"/>
      <c r="AU19" s="21"/>
    </row>
    <row r="20" spans="1:47" s="18" customFormat="1" ht="18" hidden="1" customHeight="1" x14ac:dyDescent="0.25">
      <c r="A20" s="144">
        <v>342</v>
      </c>
      <c r="B20" s="55" t="s">
        <v>67</v>
      </c>
      <c r="C20" s="9" t="s">
        <v>569</v>
      </c>
      <c r="D20" s="19" t="s">
        <v>207</v>
      </c>
      <c r="E20" s="19" t="s">
        <v>64</v>
      </c>
      <c r="F20" s="183" t="s">
        <v>1501</v>
      </c>
      <c r="G20" s="19">
        <v>93</v>
      </c>
      <c r="H20" s="19" t="s">
        <v>17</v>
      </c>
      <c r="I20" s="19" t="s">
        <v>1513</v>
      </c>
      <c r="J20" s="19" t="s">
        <v>206</v>
      </c>
      <c r="K20" s="19" t="s">
        <v>206</v>
      </c>
      <c r="L20" s="48" t="s">
        <v>1260</v>
      </c>
      <c r="M20" s="100" t="s">
        <v>927</v>
      </c>
      <c r="N20" s="55" t="s">
        <v>1231</v>
      </c>
      <c r="O20" s="55" t="s">
        <v>1411</v>
      </c>
      <c r="P20" s="55">
        <v>94</v>
      </c>
      <c r="Q20" s="127">
        <v>107522100</v>
      </c>
      <c r="R20" s="20">
        <v>37811374</v>
      </c>
      <c r="S20" s="20"/>
      <c r="T20" s="20">
        <v>72078760</v>
      </c>
      <c r="U20" s="20"/>
      <c r="V20" s="20">
        <v>52200000</v>
      </c>
      <c r="W20" s="20"/>
      <c r="X20" s="20">
        <v>2229240</v>
      </c>
      <c r="Y20" s="164">
        <f t="shared" si="0"/>
        <v>162090134</v>
      </c>
      <c r="Z20" s="164">
        <f t="shared" si="1"/>
        <v>-54568034</v>
      </c>
      <c r="AA20" s="20">
        <v>107522100</v>
      </c>
      <c r="AB20" s="20">
        <v>96769890</v>
      </c>
      <c r="AC20" s="20">
        <v>46980000</v>
      </c>
      <c r="AD20" s="20"/>
      <c r="AE20" s="20"/>
      <c r="AF20" s="20">
        <v>4997076</v>
      </c>
      <c r="AG20" s="20"/>
      <c r="AH20" s="20"/>
      <c r="AI20" s="20">
        <v>64870884</v>
      </c>
      <c r="AJ20" s="20"/>
      <c r="AK20" s="20"/>
      <c r="AL20" s="20"/>
      <c r="AM20" s="127">
        <f t="shared" si="3"/>
        <v>116847960</v>
      </c>
      <c r="AN20" s="165">
        <f t="shared" si="2"/>
        <v>-20078070</v>
      </c>
      <c r="AO20" s="19" t="s">
        <v>35</v>
      </c>
      <c r="AP20" s="19" t="s">
        <v>35</v>
      </c>
      <c r="AS20" s="51"/>
      <c r="AT20" s="21"/>
      <c r="AU20" s="21"/>
    </row>
    <row r="21" spans="1:47" s="18" customFormat="1" ht="18" hidden="1" customHeight="1" x14ac:dyDescent="0.25">
      <c r="A21" s="144">
        <v>720</v>
      </c>
      <c r="B21" s="55" t="s">
        <v>67</v>
      </c>
      <c r="C21" s="19" t="s">
        <v>568</v>
      </c>
      <c r="D21" s="19" t="s">
        <v>131</v>
      </c>
      <c r="E21" s="19" t="s">
        <v>132</v>
      </c>
      <c r="F21" s="183" t="s">
        <v>1501</v>
      </c>
      <c r="G21" s="19">
        <v>93</v>
      </c>
      <c r="H21" s="19" t="s">
        <v>17</v>
      </c>
      <c r="I21" s="19" t="s">
        <v>129</v>
      </c>
      <c r="J21" s="19" t="s">
        <v>796</v>
      </c>
      <c r="K21" s="19" t="s">
        <v>796</v>
      </c>
      <c r="L21" s="19" t="s">
        <v>1261</v>
      </c>
      <c r="M21" s="60" t="s">
        <v>928</v>
      </c>
      <c r="N21" s="23" t="s">
        <v>130</v>
      </c>
      <c r="O21" s="55" t="s">
        <v>1312</v>
      </c>
      <c r="P21" s="19">
        <v>99</v>
      </c>
      <c r="Q21" s="127">
        <v>300000000</v>
      </c>
      <c r="R21" s="20">
        <v>242500000</v>
      </c>
      <c r="S21" s="20"/>
      <c r="T21" s="20"/>
      <c r="U21" s="20"/>
      <c r="V21" s="20"/>
      <c r="W21" s="20"/>
      <c r="X21" s="20"/>
      <c r="Y21" s="164">
        <f t="shared" si="0"/>
        <v>242500000</v>
      </c>
      <c r="Z21" s="164">
        <f t="shared" si="1"/>
        <v>57500000</v>
      </c>
      <c r="AA21" s="20">
        <v>300000000</v>
      </c>
      <c r="AB21" s="20">
        <v>270000000</v>
      </c>
      <c r="AC21" s="20">
        <v>216000000</v>
      </c>
      <c r="AD21" s="20"/>
      <c r="AE21" s="20"/>
      <c r="AF21" s="20"/>
      <c r="AG21" s="20"/>
      <c r="AH21" s="20"/>
      <c r="AI21" s="20"/>
      <c r="AJ21" s="20"/>
      <c r="AK21" s="20"/>
      <c r="AL21" s="20"/>
      <c r="AM21" s="127">
        <f t="shared" si="3"/>
        <v>216000000</v>
      </c>
      <c r="AN21" s="165">
        <f t="shared" si="2"/>
        <v>54000000</v>
      </c>
      <c r="AO21" s="19" t="s">
        <v>35</v>
      </c>
      <c r="AP21" s="19"/>
      <c r="AS21" s="51"/>
      <c r="AT21" s="21"/>
      <c r="AU21" s="21"/>
    </row>
    <row r="22" spans="1:47" s="18" customFormat="1" ht="18" hidden="1" customHeight="1" x14ac:dyDescent="0.25">
      <c r="A22" s="144">
        <v>550</v>
      </c>
      <c r="B22" s="55" t="s">
        <v>67</v>
      </c>
      <c r="C22" s="19" t="s">
        <v>568</v>
      </c>
      <c r="D22" s="19" t="s">
        <v>543</v>
      </c>
      <c r="E22" s="19" t="s">
        <v>110</v>
      </c>
      <c r="F22" s="183" t="s">
        <v>1501</v>
      </c>
      <c r="G22" s="19">
        <v>93</v>
      </c>
      <c r="H22" s="19" t="s">
        <v>17</v>
      </c>
      <c r="I22" s="19" t="s">
        <v>542</v>
      </c>
      <c r="J22" s="23" t="s">
        <v>796</v>
      </c>
      <c r="K22" s="19" t="s">
        <v>796</v>
      </c>
      <c r="L22" s="48" t="s">
        <v>1261</v>
      </c>
      <c r="M22" s="101" t="s">
        <v>929</v>
      </c>
      <c r="N22" s="49" t="s">
        <v>130</v>
      </c>
      <c r="O22" s="19" t="s">
        <v>648</v>
      </c>
      <c r="P22" s="19">
        <v>97</v>
      </c>
      <c r="Q22" s="127">
        <v>200000000</v>
      </c>
      <c r="R22" s="20">
        <v>145500000</v>
      </c>
      <c r="S22" s="20"/>
      <c r="T22" s="20"/>
      <c r="U22" s="20"/>
      <c r="V22" s="20"/>
      <c r="W22" s="20"/>
      <c r="X22" s="20"/>
      <c r="Y22" s="164">
        <f t="shared" si="0"/>
        <v>145500000</v>
      </c>
      <c r="Z22" s="164">
        <f t="shared" si="1"/>
        <v>54500000</v>
      </c>
      <c r="AA22" s="20">
        <v>200000000</v>
      </c>
      <c r="AB22" s="20">
        <v>180000000</v>
      </c>
      <c r="AC22" s="20">
        <v>130950000</v>
      </c>
      <c r="AD22" s="20"/>
      <c r="AE22" s="20"/>
      <c r="AF22" s="20"/>
      <c r="AG22" s="20"/>
      <c r="AH22" s="20"/>
      <c r="AI22" s="20"/>
      <c r="AJ22" s="20"/>
      <c r="AK22" s="20"/>
      <c r="AL22" s="20"/>
      <c r="AM22" s="127">
        <f t="shared" si="3"/>
        <v>130950000</v>
      </c>
      <c r="AN22" s="165">
        <f t="shared" si="2"/>
        <v>49050000</v>
      </c>
      <c r="AO22" s="19" t="s">
        <v>35</v>
      </c>
      <c r="AP22" s="23" t="s">
        <v>38</v>
      </c>
      <c r="AS22" s="51"/>
      <c r="AT22" s="21"/>
      <c r="AU22" s="21"/>
    </row>
    <row r="23" spans="1:47" s="18" customFormat="1" ht="18" hidden="1" customHeight="1" x14ac:dyDescent="0.25">
      <c r="A23" s="144">
        <v>459</v>
      </c>
      <c r="B23" s="55" t="s">
        <v>67</v>
      </c>
      <c r="C23" s="19" t="s">
        <v>502</v>
      </c>
      <c r="D23" s="19" t="s">
        <v>248</v>
      </c>
      <c r="E23" s="19" t="s">
        <v>79</v>
      </c>
      <c r="F23" s="183" t="s">
        <v>1502</v>
      </c>
      <c r="G23" s="62">
        <v>93</v>
      </c>
      <c r="H23" s="19" t="s">
        <v>17</v>
      </c>
      <c r="I23" s="19" t="s">
        <v>246</v>
      </c>
      <c r="J23" s="19" t="s">
        <v>247</v>
      </c>
      <c r="K23" s="19" t="s">
        <v>247</v>
      </c>
      <c r="L23" s="48" t="s">
        <v>1313</v>
      </c>
      <c r="M23" s="56" t="s">
        <v>930</v>
      </c>
      <c r="N23" s="55" t="s">
        <v>1381</v>
      </c>
      <c r="O23" s="19" t="s">
        <v>931</v>
      </c>
      <c r="P23" s="19">
        <v>95</v>
      </c>
      <c r="Q23" s="127">
        <v>60000000</v>
      </c>
      <c r="R23" s="20">
        <v>23280000</v>
      </c>
      <c r="S23" s="20">
        <v>34200000</v>
      </c>
      <c r="T23" s="20"/>
      <c r="U23" s="20"/>
      <c r="V23" s="20"/>
      <c r="W23" s="20"/>
      <c r="X23" s="2">
        <v>720000</v>
      </c>
      <c r="Y23" s="164">
        <f t="shared" si="0"/>
        <v>57480000</v>
      </c>
      <c r="Z23" s="164">
        <f t="shared" si="1"/>
        <v>2520000</v>
      </c>
      <c r="AA23" s="20">
        <v>57480000</v>
      </c>
      <c r="AB23" s="20">
        <v>45984000</v>
      </c>
      <c r="AC23" s="20"/>
      <c r="AD23" s="2"/>
      <c r="AE23" s="2"/>
      <c r="AF23" s="20"/>
      <c r="AG23" s="22"/>
      <c r="AH23" s="20"/>
      <c r="AI23" s="20">
        <v>45984000</v>
      </c>
      <c r="AJ23" s="1"/>
      <c r="AK23" s="1"/>
      <c r="AL23" s="1"/>
      <c r="AM23" s="127">
        <f t="shared" si="3"/>
        <v>45984000</v>
      </c>
      <c r="AN23" s="165">
        <f t="shared" ref="AN23:AN86" si="4">SUM(AB23,-AM23,-AL23,-AK23)</f>
        <v>0</v>
      </c>
      <c r="AO23" s="19" t="s">
        <v>38</v>
      </c>
      <c r="AP23" s="19" t="s">
        <v>38</v>
      </c>
      <c r="AS23" s="51"/>
      <c r="AT23" s="21"/>
      <c r="AU23" s="21"/>
    </row>
    <row r="24" spans="1:47" s="18" customFormat="1" ht="18" hidden="1" customHeight="1" x14ac:dyDescent="0.25">
      <c r="A24" s="144">
        <v>565</v>
      </c>
      <c r="B24" s="55" t="s">
        <v>67</v>
      </c>
      <c r="C24" s="19" t="s">
        <v>502</v>
      </c>
      <c r="D24" s="19" t="s">
        <v>504</v>
      </c>
      <c r="E24" s="19" t="s">
        <v>505</v>
      </c>
      <c r="F24" s="183" t="s">
        <v>1502</v>
      </c>
      <c r="G24" s="62">
        <v>93</v>
      </c>
      <c r="H24" s="19" t="s">
        <v>17</v>
      </c>
      <c r="I24" s="19" t="s">
        <v>503</v>
      </c>
      <c r="J24" s="23" t="s">
        <v>247</v>
      </c>
      <c r="K24" s="19" t="s">
        <v>247</v>
      </c>
      <c r="L24" s="48" t="s">
        <v>1313</v>
      </c>
      <c r="M24" s="56"/>
      <c r="N24" s="49" t="s">
        <v>1382</v>
      </c>
      <c r="O24" s="27" t="s">
        <v>1302</v>
      </c>
      <c r="P24" s="27">
        <v>95</v>
      </c>
      <c r="Q24" s="127">
        <v>60000000</v>
      </c>
      <c r="R24" s="20">
        <v>23280000</v>
      </c>
      <c r="S24" s="20">
        <v>34200000</v>
      </c>
      <c r="T24" s="20"/>
      <c r="U24" s="20"/>
      <c r="V24" s="20"/>
      <c r="W24" s="20"/>
      <c r="X24" s="2">
        <v>720000</v>
      </c>
      <c r="Y24" s="164">
        <f t="shared" si="0"/>
        <v>57480000</v>
      </c>
      <c r="Z24" s="164">
        <f t="shared" si="1"/>
        <v>2520000</v>
      </c>
      <c r="AA24" s="20">
        <v>60000000</v>
      </c>
      <c r="AB24" s="20">
        <v>48000000</v>
      </c>
      <c r="AC24" s="20">
        <v>33600000</v>
      </c>
      <c r="AD24" s="2"/>
      <c r="AE24" s="2"/>
      <c r="AF24" s="20"/>
      <c r="AG24" s="22"/>
      <c r="AH24" s="20"/>
      <c r="AI24" s="20">
        <v>14400000</v>
      </c>
      <c r="AJ24" s="1"/>
      <c r="AK24" s="1"/>
      <c r="AL24" s="1"/>
      <c r="AM24" s="127">
        <f t="shared" si="3"/>
        <v>48000000</v>
      </c>
      <c r="AN24" s="165">
        <f t="shared" si="4"/>
        <v>0</v>
      </c>
      <c r="AO24" s="19" t="s">
        <v>35</v>
      </c>
      <c r="AP24" s="23" t="s">
        <v>38</v>
      </c>
      <c r="AS24" s="51"/>
      <c r="AT24" s="21"/>
      <c r="AU24" s="21"/>
    </row>
    <row r="25" spans="1:47" ht="15" hidden="1" customHeight="1" x14ac:dyDescent="0.25">
      <c r="A25" s="144">
        <v>674</v>
      </c>
      <c r="B25" s="142" t="s">
        <v>67</v>
      </c>
      <c r="C25" s="64" t="s">
        <v>325</v>
      </c>
      <c r="D25" s="9" t="s">
        <v>327</v>
      </c>
      <c r="E25" s="9" t="s">
        <v>135</v>
      </c>
      <c r="F25" s="183" t="s">
        <v>1502</v>
      </c>
      <c r="G25" s="62">
        <v>93</v>
      </c>
      <c r="H25" s="19" t="s">
        <v>17</v>
      </c>
      <c r="I25" s="64" t="s">
        <v>326</v>
      </c>
      <c r="J25" s="64" t="s">
        <v>798</v>
      </c>
      <c r="K25" s="64" t="s">
        <v>798</v>
      </c>
      <c r="L25" s="98" t="s">
        <v>1370</v>
      </c>
      <c r="M25" s="56"/>
      <c r="N25" s="103"/>
      <c r="O25" s="9" t="s">
        <v>932</v>
      </c>
      <c r="P25" s="9">
        <v>94</v>
      </c>
      <c r="Q25" s="127">
        <v>250000000</v>
      </c>
      <c r="R25" s="71"/>
      <c r="S25" s="71"/>
      <c r="T25" s="71"/>
      <c r="U25" s="127"/>
      <c r="V25" s="71"/>
      <c r="W25" s="71"/>
      <c r="X25" s="71"/>
      <c r="Y25" s="164">
        <f>SUM(R25:V25)</f>
        <v>0</v>
      </c>
      <c r="Z25" s="164">
        <f t="shared" si="1"/>
        <v>250000000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27">
        <f t="shared" si="3"/>
        <v>0</v>
      </c>
      <c r="AN25" s="165">
        <f t="shared" si="4"/>
        <v>0</v>
      </c>
      <c r="AO25" s="9" t="s">
        <v>35</v>
      </c>
      <c r="AP25" s="9" t="s">
        <v>38</v>
      </c>
      <c r="AS25" s="51"/>
    </row>
    <row r="26" spans="1:47" ht="15" hidden="1" customHeight="1" x14ac:dyDescent="0.25">
      <c r="A26" s="144">
        <v>478</v>
      </c>
      <c r="B26" s="55" t="s">
        <v>67</v>
      </c>
      <c r="C26" s="62" t="s">
        <v>203</v>
      </c>
      <c r="D26" s="19" t="s">
        <v>263</v>
      </c>
      <c r="E26" s="19" t="s">
        <v>256</v>
      </c>
      <c r="F26" s="183" t="s">
        <v>1501</v>
      </c>
      <c r="G26" s="62">
        <v>93</v>
      </c>
      <c r="H26" s="62" t="s">
        <v>16</v>
      </c>
      <c r="I26" s="62" t="s">
        <v>262</v>
      </c>
      <c r="J26" s="62" t="s">
        <v>799</v>
      </c>
      <c r="K26" s="62" t="s">
        <v>1212</v>
      </c>
      <c r="L26" s="87" t="s">
        <v>1453</v>
      </c>
      <c r="M26" s="151" t="s">
        <v>933</v>
      </c>
      <c r="N26" s="102" t="s">
        <v>1445</v>
      </c>
      <c r="O26" s="19" t="s">
        <v>1397</v>
      </c>
      <c r="P26" s="19">
        <v>96</v>
      </c>
      <c r="Q26" s="127">
        <v>700000000</v>
      </c>
      <c r="R26" s="76">
        <v>350000000</v>
      </c>
      <c r="S26" s="76">
        <v>350000000</v>
      </c>
      <c r="T26" s="76"/>
      <c r="U26" s="76"/>
      <c r="V26" s="76"/>
      <c r="W26" s="76"/>
      <c r="X26" s="76"/>
      <c r="Y26" s="164">
        <f t="shared" si="0"/>
        <v>700000000</v>
      </c>
      <c r="Z26" s="164">
        <f t="shared" si="1"/>
        <v>0</v>
      </c>
      <c r="AA26" s="20">
        <v>700000000</v>
      </c>
      <c r="AB26" s="20">
        <v>700000000</v>
      </c>
      <c r="AC26" s="20">
        <v>350000000</v>
      </c>
      <c r="AD26" s="20"/>
      <c r="AE26" s="20"/>
      <c r="AF26" s="20"/>
      <c r="AG26" s="20"/>
      <c r="AH26" s="20"/>
      <c r="AI26" s="20">
        <v>350000000</v>
      </c>
      <c r="AJ26" s="20"/>
      <c r="AK26" s="20"/>
      <c r="AL26" s="20"/>
      <c r="AM26" s="127">
        <f t="shared" si="3"/>
        <v>700000000</v>
      </c>
      <c r="AN26" s="165">
        <f t="shared" si="4"/>
        <v>0</v>
      </c>
      <c r="AO26" s="19" t="s">
        <v>38</v>
      </c>
      <c r="AP26" s="19" t="s">
        <v>38</v>
      </c>
      <c r="AS26" s="51"/>
    </row>
    <row r="27" spans="1:47" ht="15" hidden="1" customHeight="1" x14ac:dyDescent="0.25">
      <c r="A27" s="144">
        <v>637</v>
      </c>
      <c r="B27" s="55" t="s">
        <v>67</v>
      </c>
      <c r="C27" s="62" t="s">
        <v>557</v>
      </c>
      <c r="D27" s="19" t="s">
        <v>287</v>
      </c>
      <c r="E27" s="19" t="s">
        <v>288</v>
      </c>
      <c r="F27" s="183" t="s">
        <v>1502</v>
      </c>
      <c r="G27" s="62">
        <v>93</v>
      </c>
      <c r="H27" s="62" t="s">
        <v>16</v>
      </c>
      <c r="I27" s="62" t="s">
        <v>286</v>
      </c>
      <c r="J27" s="69" t="s">
        <v>810</v>
      </c>
      <c r="K27" s="62" t="s">
        <v>810</v>
      </c>
      <c r="L27" s="87" t="s">
        <v>1232</v>
      </c>
      <c r="M27" s="59" t="s">
        <v>934</v>
      </c>
      <c r="N27" s="104" t="s">
        <v>1420</v>
      </c>
      <c r="O27" s="19" t="s">
        <v>289</v>
      </c>
      <c r="P27" s="19">
        <v>93</v>
      </c>
      <c r="Q27" s="127">
        <v>50500000</v>
      </c>
      <c r="R27" s="76">
        <v>103000000</v>
      </c>
      <c r="S27" s="76"/>
      <c r="T27" s="76"/>
      <c r="U27" s="76"/>
      <c r="V27" s="76"/>
      <c r="W27" s="76"/>
      <c r="X27" s="76"/>
      <c r="Y27" s="164">
        <f t="shared" si="0"/>
        <v>103000000</v>
      </c>
      <c r="Z27" s="164">
        <f t="shared" ref="Z27:Z90" si="5">SUM(Q27,-Y27)</f>
        <v>-52500000</v>
      </c>
      <c r="AA27" s="20">
        <v>50500000</v>
      </c>
      <c r="AB27" s="20">
        <v>45450000</v>
      </c>
      <c r="AC27" s="20"/>
      <c r="AD27" s="20"/>
      <c r="AE27" s="20"/>
      <c r="AF27" s="20"/>
      <c r="AG27" s="20"/>
      <c r="AH27" s="20"/>
      <c r="AI27" s="20">
        <v>43177500</v>
      </c>
      <c r="AJ27" s="20"/>
      <c r="AK27" s="20"/>
      <c r="AL27" s="20"/>
      <c r="AM27" s="127">
        <f t="shared" si="3"/>
        <v>43177500</v>
      </c>
      <c r="AN27" s="165">
        <f t="shared" si="4"/>
        <v>2272500</v>
      </c>
      <c r="AO27" s="19" t="s">
        <v>38</v>
      </c>
      <c r="AP27" s="23" t="s">
        <v>35</v>
      </c>
      <c r="AS27" s="51"/>
    </row>
    <row r="28" spans="1:47" ht="15" hidden="1" customHeight="1" x14ac:dyDescent="0.25">
      <c r="A28" s="144">
        <v>573</v>
      </c>
      <c r="B28" s="55" t="s">
        <v>67</v>
      </c>
      <c r="C28" s="62" t="s">
        <v>557</v>
      </c>
      <c r="D28" s="19" t="s">
        <v>533</v>
      </c>
      <c r="E28" s="19" t="s">
        <v>57</v>
      </c>
      <c r="F28" s="183" t="s">
        <v>1502</v>
      </c>
      <c r="G28" s="62">
        <v>93</v>
      </c>
      <c r="H28" s="62" t="s">
        <v>16</v>
      </c>
      <c r="I28" s="62" t="s">
        <v>532</v>
      </c>
      <c r="J28" s="69" t="s">
        <v>811</v>
      </c>
      <c r="K28" s="62" t="s">
        <v>1213</v>
      </c>
      <c r="L28" s="87" t="s">
        <v>1233</v>
      </c>
      <c r="M28" s="58" t="s">
        <v>935</v>
      </c>
      <c r="N28" s="104" t="s">
        <v>1398</v>
      </c>
      <c r="O28" s="19" t="s">
        <v>1286</v>
      </c>
      <c r="P28" s="19">
        <v>94</v>
      </c>
      <c r="Q28" s="127">
        <v>52500000</v>
      </c>
      <c r="R28" s="76"/>
      <c r="S28" s="76"/>
      <c r="T28" s="76"/>
      <c r="U28" s="76"/>
      <c r="V28" s="76"/>
      <c r="W28" s="76"/>
      <c r="X28" s="76"/>
      <c r="Y28" s="164">
        <f t="shared" si="0"/>
        <v>0</v>
      </c>
      <c r="Z28" s="164">
        <f t="shared" si="5"/>
        <v>52500000</v>
      </c>
      <c r="AA28" s="20">
        <v>52500000</v>
      </c>
      <c r="AB28" s="20">
        <v>47250000</v>
      </c>
      <c r="AC28" s="20"/>
      <c r="AD28" s="20"/>
      <c r="AE28" s="20"/>
      <c r="AF28" s="20"/>
      <c r="AG28" s="20"/>
      <c r="AH28" s="20"/>
      <c r="AI28" s="20">
        <v>44887500</v>
      </c>
      <c r="AJ28" s="20"/>
      <c r="AK28" s="20"/>
      <c r="AL28" s="20"/>
      <c r="AM28" s="127">
        <f t="shared" si="3"/>
        <v>44887500</v>
      </c>
      <c r="AN28" s="165">
        <f t="shared" si="4"/>
        <v>2362500</v>
      </c>
      <c r="AO28" s="19" t="s">
        <v>38</v>
      </c>
      <c r="AP28" s="23" t="s">
        <v>38</v>
      </c>
      <c r="AS28" s="51"/>
    </row>
    <row r="29" spans="1:47" ht="15" hidden="1" customHeight="1" x14ac:dyDescent="0.25">
      <c r="A29" s="144">
        <v>556</v>
      </c>
      <c r="B29" s="55" t="s">
        <v>67</v>
      </c>
      <c r="C29" s="62" t="s">
        <v>561</v>
      </c>
      <c r="D29" s="19" t="s">
        <v>536</v>
      </c>
      <c r="E29" s="19" t="s">
        <v>258</v>
      </c>
      <c r="F29" s="183" t="s">
        <v>1501</v>
      </c>
      <c r="G29" s="62">
        <v>94</v>
      </c>
      <c r="H29" s="62" t="s">
        <v>17</v>
      </c>
      <c r="I29" s="62" t="s">
        <v>534</v>
      </c>
      <c r="J29" s="69" t="s">
        <v>456</v>
      </c>
      <c r="K29" s="62" t="s">
        <v>456</v>
      </c>
      <c r="L29" s="87" t="s">
        <v>1441</v>
      </c>
      <c r="M29" s="57" t="s">
        <v>936</v>
      </c>
      <c r="N29" s="102" t="s">
        <v>535</v>
      </c>
      <c r="O29" s="19" t="s">
        <v>821</v>
      </c>
      <c r="P29" s="19">
        <v>97</v>
      </c>
      <c r="Q29" s="127">
        <v>388000000</v>
      </c>
      <c r="R29" s="76">
        <v>194000000</v>
      </c>
      <c r="S29" s="76"/>
      <c r="T29" s="76"/>
      <c r="U29" s="76"/>
      <c r="V29" s="76"/>
      <c r="W29" s="76"/>
      <c r="X29" s="76">
        <v>6000000</v>
      </c>
      <c r="Y29" s="164">
        <f t="shared" si="0"/>
        <v>194000000</v>
      </c>
      <c r="Z29" s="164">
        <f t="shared" si="5"/>
        <v>194000000</v>
      </c>
      <c r="AA29" s="20">
        <v>388000000</v>
      </c>
      <c r="AB29" s="20">
        <v>337560000</v>
      </c>
      <c r="AC29" s="20">
        <v>180000000</v>
      </c>
      <c r="AD29" s="20"/>
      <c r="AE29" s="20"/>
      <c r="AF29" s="20"/>
      <c r="AG29" s="20"/>
      <c r="AH29" s="20"/>
      <c r="AI29" s="20"/>
      <c r="AJ29" s="20"/>
      <c r="AK29" s="20"/>
      <c r="AL29" s="20"/>
      <c r="AM29" s="127">
        <f t="shared" si="3"/>
        <v>180000000</v>
      </c>
      <c r="AN29" s="165">
        <f t="shared" si="4"/>
        <v>157560000</v>
      </c>
      <c r="AO29" s="19" t="s">
        <v>35</v>
      </c>
      <c r="AP29" s="23" t="s">
        <v>38</v>
      </c>
      <c r="AS29" s="51"/>
    </row>
    <row r="30" spans="1:47" ht="15" hidden="1" customHeight="1" x14ac:dyDescent="0.25">
      <c r="A30" s="144">
        <v>621</v>
      </c>
      <c r="B30" s="55" t="s">
        <v>67</v>
      </c>
      <c r="C30" s="62" t="s">
        <v>573</v>
      </c>
      <c r="D30" s="19" t="s">
        <v>272</v>
      </c>
      <c r="E30" s="19" t="s">
        <v>165</v>
      </c>
      <c r="F30" s="183" t="s">
        <v>1504</v>
      </c>
      <c r="G30" s="62">
        <v>94</v>
      </c>
      <c r="H30" s="62" t="s">
        <v>17</v>
      </c>
      <c r="I30" s="62">
        <v>315179</v>
      </c>
      <c r="J30" s="69" t="s">
        <v>779</v>
      </c>
      <c r="K30" s="62" t="s">
        <v>779</v>
      </c>
      <c r="L30" s="87" t="s">
        <v>1243</v>
      </c>
      <c r="M30" s="57" t="s">
        <v>937</v>
      </c>
      <c r="N30" s="104" t="s">
        <v>1244</v>
      </c>
      <c r="O30" s="19" t="s">
        <v>1314</v>
      </c>
      <c r="P30" s="19">
        <v>95</v>
      </c>
      <c r="Q30" s="76">
        <v>130000000</v>
      </c>
      <c r="R30" s="76"/>
      <c r="S30" s="76"/>
      <c r="T30" s="76"/>
      <c r="U30" s="76"/>
      <c r="V30" s="76">
        <v>13000000</v>
      </c>
      <c r="W30" s="76"/>
      <c r="X30" s="76"/>
      <c r="Y30" s="164">
        <f t="shared" si="0"/>
        <v>13000000</v>
      </c>
      <c r="Z30" s="164">
        <f t="shared" si="5"/>
        <v>117000000</v>
      </c>
      <c r="AA30" s="20">
        <v>130000000</v>
      </c>
      <c r="AB30" s="20">
        <v>117000000</v>
      </c>
      <c r="AC30" s="20"/>
      <c r="AD30" s="20"/>
      <c r="AE30" s="20"/>
      <c r="AF30" s="20"/>
      <c r="AG30" s="26"/>
      <c r="AH30" s="20"/>
      <c r="AI30" s="28">
        <v>117000000</v>
      </c>
      <c r="AJ30" s="20"/>
      <c r="AK30" s="1"/>
      <c r="AL30" s="1"/>
      <c r="AM30" s="127">
        <f t="shared" si="3"/>
        <v>117000000</v>
      </c>
      <c r="AN30" s="165">
        <f t="shared" si="4"/>
        <v>0</v>
      </c>
      <c r="AO30" s="19" t="s">
        <v>38</v>
      </c>
      <c r="AP30" s="23" t="s">
        <v>38</v>
      </c>
      <c r="AS30" s="51"/>
    </row>
    <row r="31" spans="1:47" ht="15" hidden="1" customHeight="1" x14ac:dyDescent="0.25">
      <c r="A31" s="144">
        <v>419</v>
      </c>
      <c r="B31" s="55" t="s">
        <v>67</v>
      </c>
      <c r="C31" s="62" t="s">
        <v>573</v>
      </c>
      <c r="D31" s="19" t="s">
        <v>227</v>
      </c>
      <c r="E31" s="19" t="s">
        <v>228</v>
      </c>
      <c r="F31" s="183" t="s">
        <v>1504</v>
      </c>
      <c r="G31" s="62">
        <v>94</v>
      </c>
      <c r="H31" s="62" t="s">
        <v>17</v>
      </c>
      <c r="I31" s="62">
        <v>315179</v>
      </c>
      <c r="J31" s="62" t="s">
        <v>780</v>
      </c>
      <c r="K31" s="62" t="s">
        <v>779</v>
      </c>
      <c r="L31" s="87" t="s">
        <v>1243</v>
      </c>
      <c r="M31" s="57" t="s">
        <v>938</v>
      </c>
      <c r="N31" s="102" t="s">
        <v>226</v>
      </c>
      <c r="O31" s="19" t="s">
        <v>1314</v>
      </c>
      <c r="P31" s="19">
        <v>95</v>
      </c>
      <c r="Q31" s="76">
        <v>130000000</v>
      </c>
      <c r="R31" s="76"/>
      <c r="S31" s="76"/>
      <c r="T31" s="76"/>
      <c r="U31" s="76"/>
      <c r="V31" s="76"/>
      <c r="W31" s="76"/>
      <c r="X31" s="76"/>
      <c r="Y31" s="164">
        <f t="shared" si="0"/>
        <v>0</v>
      </c>
      <c r="Z31" s="164">
        <f t="shared" si="5"/>
        <v>130000000</v>
      </c>
      <c r="AA31" s="20">
        <v>25000000</v>
      </c>
      <c r="AB31" s="20">
        <v>25000000</v>
      </c>
      <c r="AC31" s="20"/>
      <c r="AD31" s="20"/>
      <c r="AE31" s="20"/>
      <c r="AF31" s="20"/>
      <c r="AG31" s="26"/>
      <c r="AH31" s="20"/>
      <c r="AI31" s="20"/>
      <c r="AJ31" s="20"/>
      <c r="AK31" s="20"/>
      <c r="AL31" s="20"/>
      <c r="AM31" s="127">
        <f t="shared" si="3"/>
        <v>0</v>
      </c>
      <c r="AN31" s="165">
        <f t="shared" si="4"/>
        <v>25000000</v>
      </c>
      <c r="AO31" s="19" t="s">
        <v>38</v>
      </c>
      <c r="AP31" s="19" t="s">
        <v>38</v>
      </c>
      <c r="AS31" s="51"/>
    </row>
    <row r="32" spans="1:47" ht="15" hidden="1" customHeight="1" x14ac:dyDescent="0.25">
      <c r="A32" s="144">
        <v>369</v>
      </c>
      <c r="B32" s="55" t="s">
        <v>67</v>
      </c>
      <c r="C32" s="67" t="s">
        <v>569</v>
      </c>
      <c r="D32" s="19" t="s">
        <v>213</v>
      </c>
      <c r="E32" s="19" t="s">
        <v>64</v>
      </c>
      <c r="F32" s="183" t="s">
        <v>1501</v>
      </c>
      <c r="G32" s="62">
        <v>94</v>
      </c>
      <c r="H32" s="62" t="s">
        <v>16</v>
      </c>
      <c r="I32" s="62" t="s">
        <v>212</v>
      </c>
      <c r="J32" s="62" t="s">
        <v>787</v>
      </c>
      <c r="K32" s="62" t="s">
        <v>787</v>
      </c>
      <c r="L32" s="87" t="s">
        <v>1315</v>
      </c>
      <c r="M32" s="57" t="s">
        <v>939</v>
      </c>
      <c r="N32" s="102" t="s">
        <v>1384</v>
      </c>
      <c r="O32" s="19" t="s">
        <v>899</v>
      </c>
      <c r="P32" s="19">
        <v>94</v>
      </c>
      <c r="Q32" s="76">
        <v>248905500</v>
      </c>
      <c r="R32" s="76">
        <v>105557100</v>
      </c>
      <c r="S32" s="76"/>
      <c r="T32" s="76"/>
      <c r="U32" s="76"/>
      <c r="V32" s="76"/>
      <c r="W32" s="76"/>
      <c r="X32" s="76">
        <v>3639900</v>
      </c>
      <c r="Y32" s="164">
        <f t="shared" si="0"/>
        <v>105557100</v>
      </c>
      <c r="Z32" s="164">
        <f t="shared" si="5"/>
        <v>143348400</v>
      </c>
      <c r="AA32" s="20">
        <v>248905500</v>
      </c>
      <c r="AB32" s="20">
        <v>224014950</v>
      </c>
      <c r="AC32" s="20">
        <v>95001390</v>
      </c>
      <c r="AD32" s="20"/>
      <c r="AE32" s="20"/>
      <c r="AF32" s="20"/>
      <c r="AG32" s="20"/>
      <c r="AH32" s="20"/>
      <c r="AI32" s="20">
        <v>162616659</v>
      </c>
      <c r="AJ32" s="20"/>
      <c r="AK32" s="20"/>
      <c r="AL32" s="20"/>
      <c r="AM32" s="127">
        <f t="shared" si="3"/>
        <v>257618049</v>
      </c>
      <c r="AN32" s="165">
        <f t="shared" si="4"/>
        <v>-33603099</v>
      </c>
      <c r="AO32" s="19" t="s">
        <v>35</v>
      </c>
      <c r="AP32" s="19" t="s">
        <v>38</v>
      </c>
      <c r="AS32" s="51"/>
    </row>
    <row r="33" spans="1:74" ht="15" hidden="1" customHeight="1" x14ac:dyDescent="0.25">
      <c r="A33" s="144">
        <v>542</v>
      </c>
      <c r="B33" s="55" t="s">
        <v>67</v>
      </c>
      <c r="C33" s="65" t="s">
        <v>569</v>
      </c>
      <c r="D33" s="19" t="s">
        <v>545</v>
      </c>
      <c r="E33" s="19" t="s">
        <v>61</v>
      </c>
      <c r="F33" s="183" t="s">
        <v>1501</v>
      </c>
      <c r="G33" s="62">
        <v>94</v>
      </c>
      <c r="H33" s="62" t="s">
        <v>17</v>
      </c>
      <c r="I33" s="63" t="s">
        <v>544</v>
      </c>
      <c r="J33" s="63" t="s">
        <v>793</v>
      </c>
      <c r="K33" s="63" t="s">
        <v>793</v>
      </c>
      <c r="L33" s="88" t="s">
        <v>1336</v>
      </c>
      <c r="M33" s="57"/>
      <c r="N33" s="102"/>
      <c r="O33" s="19" t="s">
        <v>1399</v>
      </c>
      <c r="P33" s="19">
        <v>97</v>
      </c>
      <c r="Q33" s="74">
        <v>483500000</v>
      </c>
      <c r="R33" s="74"/>
      <c r="S33" s="74"/>
      <c r="T33" s="74"/>
      <c r="U33" s="74"/>
      <c r="V33" s="74"/>
      <c r="W33" s="74"/>
      <c r="X33" s="74"/>
      <c r="Y33" s="164">
        <f t="shared" si="0"/>
        <v>0</v>
      </c>
      <c r="Z33" s="164">
        <f t="shared" si="5"/>
        <v>483500000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127">
        <f t="shared" si="3"/>
        <v>0</v>
      </c>
      <c r="AN33" s="165">
        <f t="shared" si="4"/>
        <v>0</v>
      </c>
      <c r="AO33" s="19" t="s">
        <v>35</v>
      </c>
      <c r="AP33" s="19" t="s">
        <v>38</v>
      </c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 ht="14.25" hidden="1" customHeight="1" x14ac:dyDescent="0.25">
      <c r="A34" s="144">
        <v>467</v>
      </c>
      <c r="B34" s="55" t="s">
        <v>67</v>
      </c>
      <c r="C34" s="64" t="s">
        <v>569</v>
      </c>
      <c r="D34" s="19" t="s">
        <v>255</v>
      </c>
      <c r="E34" s="19" t="s">
        <v>256</v>
      </c>
      <c r="F34" s="183" t="s">
        <v>1501</v>
      </c>
      <c r="G34" s="62">
        <v>94</v>
      </c>
      <c r="H34" s="62" t="s">
        <v>16</v>
      </c>
      <c r="I34" s="61" t="s">
        <v>254</v>
      </c>
      <c r="J34" s="61" t="s">
        <v>794</v>
      </c>
      <c r="K34" s="61" t="s">
        <v>794</v>
      </c>
      <c r="L34" s="89" t="s">
        <v>1225</v>
      </c>
      <c r="M34" s="57" t="s">
        <v>940</v>
      </c>
      <c r="N34" s="102" t="s">
        <v>226</v>
      </c>
      <c r="O34" s="19" t="s">
        <v>1337</v>
      </c>
      <c r="P34" s="19">
        <v>96</v>
      </c>
      <c r="Q34" s="74">
        <v>200000000</v>
      </c>
      <c r="R34" s="73"/>
      <c r="S34" s="73">
        <v>37000000</v>
      </c>
      <c r="T34" s="73"/>
      <c r="U34" s="73"/>
      <c r="V34" s="73">
        <v>19400000</v>
      </c>
      <c r="W34" s="73"/>
      <c r="X34" s="73"/>
      <c r="Y34" s="164">
        <f t="shared" si="0"/>
        <v>56400000</v>
      </c>
      <c r="Z34" s="164">
        <f t="shared" si="5"/>
        <v>143600000</v>
      </c>
      <c r="AA34" s="20">
        <v>193333333.333</v>
      </c>
      <c r="AB34" s="20">
        <v>174000000</v>
      </c>
      <c r="AC34" s="20">
        <v>17460000</v>
      </c>
      <c r="AD34" s="20"/>
      <c r="AE34" s="20"/>
      <c r="AF34" s="20"/>
      <c r="AG34" s="20"/>
      <c r="AH34" s="20"/>
      <c r="AI34" s="20">
        <v>162000000</v>
      </c>
      <c r="AJ34" s="20"/>
      <c r="AK34" s="20"/>
      <c r="AL34" s="20"/>
      <c r="AM34" s="127">
        <f t="shared" si="3"/>
        <v>179460000</v>
      </c>
      <c r="AN34" s="165">
        <f t="shared" si="4"/>
        <v>-5460000</v>
      </c>
      <c r="AO34" s="19" t="s">
        <v>38</v>
      </c>
      <c r="AP34" s="19" t="s">
        <v>38</v>
      </c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 s="19" customFormat="1" ht="11.25" hidden="1" x14ac:dyDescent="0.25">
      <c r="A35" s="144">
        <v>382</v>
      </c>
      <c r="B35" s="19" t="s">
        <v>67</v>
      </c>
      <c r="C35" s="19" t="s">
        <v>568</v>
      </c>
      <c r="D35" s="19" t="s">
        <v>215</v>
      </c>
      <c r="E35" s="19" t="s">
        <v>113</v>
      </c>
      <c r="F35" s="183" t="s">
        <v>1501</v>
      </c>
      <c r="G35" s="19">
        <v>94</v>
      </c>
      <c r="H35" s="62" t="s">
        <v>16</v>
      </c>
      <c r="I35" s="19" t="s">
        <v>214</v>
      </c>
      <c r="J35" s="19" t="s">
        <v>795</v>
      </c>
      <c r="K35" s="19" t="s">
        <v>795</v>
      </c>
      <c r="L35" s="19" t="s">
        <v>1287</v>
      </c>
      <c r="M35" s="19" t="s">
        <v>941</v>
      </c>
      <c r="N35" s="19" t="s">
        <v>1437</v>
      </c>
      <c r="O35" s="19" t="s">
        <v>1288</v>
      </c>
      <c r="P35" s="19">
        <v>95</v>
      </c>
      <c r="Q35" s="74">
        <v>400000000</v>
      </c>
      <c r="R35" s="20"/>
      <c r="S35" s="20"/>
      <c r="T35" s="20"/>
      <c r="U35" s="20"/>
      <c r="V35" s="73">
        <v>388000000</v>
      </c>
      <c r="W35" s="20"/>
      <c r="X35" s="20"/>
      <c r="Y35" s="164">
        <f t="shared" si="0"/>
        <v>388000000</v>
      </c>
      <c r="Z35" s="164">
        <f t="shared" si="5"/>
        <v>12000000</v>
      </c>
      <c r="AA35" s="20">
        <v>400000000</v>
      </c>
      <c r="AB35" s="20">
        <v>360000000</v>
      </c>
      <c r="AC35" s="20">
        <v>162200000</v>
      </c>
      <c r="AD35" s="20">
        <v>162200000</v>
      </c>
      <c r="AE35" s="20"/>
      <c r="AF35" s="20"/>
      <c r="AG35" s="20"/>
      <c r="AH35" s="20"/>
      <c r="AI35" s="20">
        <v>35800000</v>
      </c>
      <c r="AJ35" s="20"/>
      <c r="AK35" s="20"/>
      <c r="AL35" s="20"/>
      <c r="AM35" s="127">
        <f t="shared" si="3"/>
        <v>360200000</v>
      </c>
      <c r="AN35" s="165">
        <f t="shared" si="4"/>
        <v>-200000</v>
      </c>
      <c r="AO35" s="19" t="s">
        <v>35</v>
      </c>
      <c r="AP35" s="19" t="s">
        <v>35</v>
      </c>
    </row>
    <row r="36" spans="1:74" ht="15" hidden="1" customHeight="1" x14ac:dyDescent="0.25">
      <c r="A36" s="144">
        <v>554</v>
      </c>
      <c r="B36" s="55" t="s">
        <v>67</v>
      </c>
      <c r="C36" s="62" t="s">
        <v>537</v>
      </c>
      <c r="D36" s="19" t="s">
        <v>538</v>
      </c>
      <c r="E36" s="19" t="s">
        <v>1506</v>
      </c>
      <c r="F36" s="183" t="s">
        <v>1502</v>
      </c>
      <c r="G36" s="62">
        <v>94</v>
      </c>
      <c r="H36" s="62" t="s">
        <v>17</v>
      </c>
      <c r="I36" s="62">
        <v>14673</v>
      </c>
      <c r="J36" s="69" t="s">
        <v>797</v>
      </c>
      <c r="K36" s="62" t="s">
        <v>797</v>
      </c>
      <c r="L36" s="90" t="s">
        <v>539</v>
      </c>
      <c r="M36" s="60" t="s">
        <v>942</v>
      </c>
      <c r="N36" s="23" t="s">
        <v>226</v>
      </c>
      <c r="O36" s="19" t="s">
        <v>1262</v>
      </c>
      <c r="P36" s="19">
        <v>96</v>
      </c>
      <c r="Q36" s="74">
        <v>20000000</v>
      </c>
      <c r="R36" s="76"/>
      <c r="S36" s="76"/>
      <c r="T36" s="76"/>
      <c r="U36" s="76"/>
      <c r="V36" s="76"/>
      <c r="W36" s="76"/>
      <c r="X36" s="76"/>
      <c r="Y36" s="164">
        <f t="shared" si="0"/>
        <v>0</v>
      </c>
      <c r="Z36" s="164">
        <f t="shared" si="5"/>
        <v>20000000</v>
      </c>
      <c r="AA36" s="20">
        <v>20000000</v>
      </c>
      <c r="AB36" s="20">
        <v>18000000</v>
      </c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127">
        <f t="shared" si="3"/>
        <v>0</v>
      </c>
      <c r="AN36" s="165">
        <f t="shared" si="4"/>
        <v>18000000</v>
      </c>
      <c r="AO36" s="19" t="s">
        <v>35</v>
      </c>
      <c r="AP36" s="23" t="s">
        <v>38</v>
      </c>
      <c r="AS36" s="51"/>
    </row>
    <row r="37" spans="1:74" ht="15" hidden="1" customHeight="1" x14ac:dyDescent="0.25">
      <c r="A37" s="144">
        <v>430</v>
      </c>
      <c r="B37" s="55" t="s">
        <v>67</v>
      </c>
      <c r="C37" s="62" t="s">
        <v>229</v>
      </c>
      <c r="D37" s="19" t="s">
        <v>231</v>
      </c>
      <c r="E37" s="19" t="s">
        <v>232</v>
      </c>
      <c r="F37" s="183" t="s">
        <v>1504</v>
      </c>
      <c r="G37" s="62">
        <v>94</v>
      </c>
      <c r="H37" s="62" t="s">
        <v>16</v>
      </c>
      <c r="I37" s="62" t="s">
        <v>230</v>
      </c>
      <c r="J37" s="62" t="s">
        <v>800</v>
      </c>
      <c r="K37" s="62" t="s">
        <v>1214</v>
      </c>
      <c r="L37" s="90" t="s">
        <v>1371</v>
      </c>
      <c r="M37" s="60"/>
      <c r="N37" s="19"/>
      <c r="O37" s="19" t="s">
        <v>1316</v>
      </c>
      <c r="P37" s="19">
        <v>95</v>
      </c>
      <c r="Q37" s="74">
        <v>155000000</v>
      </c>
      <c r="R37" s="76">
        <v>155000000</v>
      </c>
      <c r="S37" s="76"/>
      <c r="T37" s="76"/>
      <c r="U37" s="76"/>
      <c r="V37" s="76"/>
      <c r="W37" s="76"/>
      <c r="X37" s="76"/>
      <c r="Y37" s="164">
        <f t="shared" si="0"/>
        <v>155000000</v>
      </c>
      <c r="Z37" s="164">
        <f t="shared" si="5"/>
        <v>0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127">
        <f t="shared" si="3"/>
        <v>0</v>
      </c>
      <c r="AN37" s="165">
        <f t="shared" si="4"/>
        <v>0</v>
      </c>
      <c r="AO37" s="19" t="s">
        <v>35</v>
      </c>
      <c r="AP37" s="19" t="s">
        <v>35</v>
      </c>
      <c r="AS37" s="51"/>
    </row>
    <row r="38" spans="1:74" ht="15" hidden="1" customHeight="1" x14ac:dyDescent="0.25">
      <c r="A38" s="144">
        <v>510</v>
      </c>
      <c r="B38" s="55" t="s">
        <v>67</v>
      </c>
      <c r="C38" s="62" t="s">
        <v>572</v>
      </c>
      <c r="D38" s="19" t="s">
        <v>455</v>
      </c>
      <c r="E38" s="19" t="s">
        <v>77</v>
      </c>
      <c r="F38" s="183" t="s">
        <v>1504</v>
      </c>
      <c r="G38" s="62">
        <v>94</v>
      </c>
      <c r="H38" s="62" t="s">
        <v>17</v>
      </c>
      <c r="I38" s="62" t="s">
        <v>943</v>
      </c>
      <c r="J38" s="62" t="s">
        <v>456</v>
      </c>
      <c r="K38" s="62" t="s">
        <v>456</v>
      </c>
      <c r="L38" s="62" t="s">
        <v>945</v>
      </c>
      <c r="M38" s="60" t="s">
        <v>944</v>
      </c>
      <c r="N38" s="19" t="s">
        <v>454</v>
      </c>
      <c r="O38" s="19" t="s">
        <v>198</v>
      </c>
      <c r="P38" s="19">
        <v>96</v>
      </c>
      <c r="Q38" s="74">
        <v>80000000</v>
      </c>
      <c r="R38" s="76">
        <v>80000000</v>
      </c>
      <c r="S38" s="76"/>
      <c r="T38" s="76"/>
      <c r="U38" s="76"/>
      <c r="V38" s="76"/>
      <c r="W38" s="76"/>
      <c r="X38" s="76"/>
      <c r="Y38" s="164">
        <f t="shared" si="0"/>
        <v>80000000</v>
      </c>
      <c r="Z38" s="164">
        <f t="shared" si="5"/>
        <v>0</v>
      </c>
      <c r="AA38" s="20">
        <v>80000000</v>
      </c>
      <c r="AB38" s="20">
        <v>72000000</v>
      </c>
      <c r="AC38" s="20"/>
      <c r="AD38" s="20"/>
      <c r="AE38" s="20"/>
      <c r="AF38" s="20"/>
      <c r="AG38" s="22"/>
      <c r="AH38" s="2"/>
      <c r="AI38" s="2">
        <v>72000000</v>
      </c>
      <c r="AJ38" s="1"/>
      <c r="AK38" s="1"/>
      <c r="AL38" s="1"/>
      <c r="AM38" s="127">
        <f t="shared" si="3"/>
        <v>72000000</v>
      </c>
      <c r="AN38" s="165">
        <f t="shared" si="4"/>
        <v>0</v>
      </c>
      <c r="AO38" s="19" t="s">
        <v>35</v>
      </c>
      <c r="AP38" s="19" t="s">
        <v>38</v>
      </c>
      <c r="AS38" s="51"/>
    </row>
    <row r="39" spans="1:74" ht="15" hidden="1" customHeight="1" x14ac:dyDescent="0.25">
      <c r="A39" s="144">
        <v>508</v>
      </c>
      <c r="B39" s="55" t="s">
        <v>67</v>
      </c>
      <c r="C39" s="62" t="s">
        <v>570</v>
      </c>
      <c r="D39" s="19" t="s">
        <v>451</v>
      </c>
      <c r="E39" s="19" t="s">
        <v>128</v>
      </c>
      <c r="F39" s="183" t="s">
        <v>1501</v>
      </c>
      <c r="G39" s="62">
        <v>95</v>
      </c>
      <c r="H39" s="62" t="s">
        <v>16</v>
      </c>
      <c r="I39" s="62" t="s">
        <v>450</v>
      </c>
      <c r="J39" s="62" t="s">
        <v>757</v>
      </c>
      <c r="K39" s="62" t="s">
        <v>758</v>
      </c>
      <c r="L39" s="90" t="s">
        <v>816</v>
      </c>
      <c r="M39" s="42" t="s">
        <v>946</v>
      </c>
      <c r="N39" s="19" t="s">
        <v>1446</v>
      </c>
      <c r="O39" s="19" t="s">
        <v>1289</v>
      </c>
      <c r="P39" s="19">
        <v>97</v>
      </c>
      <c r="Q39" s="74">
        <v>1980000000</v>
      </c>
      <c r="R39" s="76">
        <v>475200000</v>
      </c>
      <c r="S39" s="76">
        <v>396000000</v>
      </c>
      <c r="T39" s="76">
        <v>475200000</v>
      </c>
      <c r="U39" s="76">
        <v>633600000</v>
      </c>
      <c r="V39" s="76"/>
      <c r="W39" s="76"/>
      <c r="X39" s="76"/>
      <c r="Y39" s="164">
        <f t="shared" si="0"/>
        <v>1980000000</v>
      </c>
      <c r="Z39" s="164">
        <f t="shared" si="5"/>
        <v>0</v>
      </c>
      <c r="AA39" s="20">
        <v>1980000000</v>
      </c>
      <c r="AB39" s="20">
        <v>1782000000</v>
      </c>
      <c r="AC39" s="20">
        <v>356400000</v>
      </c>
      <c r="AD39" s="20">
        <v>427680000</v>
      </c>
      <c r="AE39" s="20">
        <v>570240000</v>
      </c>
      <c r="AF39" s="20"/>
      <c r="AG39" s="22"/>
      <c r="AH39" s="20"/>
      <c r="AI39" s="20">
        <v>427680000</v>
      </c>
      <c r="AJ39" s="20"/>
      <c r="AK39" s="1"/>
      <c r="AL39" s="1"/>
      <c r="AM39" s="127">
        <f t="shared" si="3"/>
        <v>1782000000</v>
      </c>
      <c r="AN39" s="165">
        <f t="shared" si="4"/>
        <v>0</v>
      </c>
      <c r="AO39" s="19" t="s">
        <v>38</v>
      </c>
      <c r="AP39" s="19" t="s">
        <v>38</v>
      </c>
      <c r="AS39" s="51"/>
    </row>
    <row r="40" spans="1:74" ht="15" hidden="1" customHeight="1" x14ac:dyDescent="0.25">
      <c r="A40" s="144">
        <v>687</v>
      </c>
      <c r="B40" s="55" t="s">
        <v>67</v>
      </c>
      <c r="C40" s="62" t="s">
        <v>570</v>
      </c>
      <c r="D40" s="19" t="s">
        <v>338</v>
      </c>
      <c r="E40" s="19" t="s">
        <v>49</v>
      </c>
      <c r="F40" s="183" t="s">
        <v>1501</v>
      </c>
      <c r="G40" s="62">
        <v>95</v>
      </c>
      <c r="H40" s="62" t="s">
        <v>17</v>
      </c>
      <c r="I40" s="62" t="s">
        <v>337</v>
      </c>
      <c r="J40" s="62" t="s">
        <v>758</v>
      </c>
      <c r="K40" s="62" t="s">
        <v>1215</v>
      </c>
      <c r="L40" s="90" t="s">
        <v>1417</v>
      </c>
      <c r="M40" s="42" t="s">
        <v>947</v>
      </c>
      <c r="N40" s="19" t="s">
        <v>1446</v>
      </c>
      <c r="O40" s="19" t="s">
        <v>1430</v>
      </c>
      <c r="P40" s="19">
        <v>1400</v>
      </c>
      <c r="Q40" s="74">
        <v>2475000000</v>
      </c>
      <c r="R40" s="76">
        <v>475200000</v>
      </c>
      <c r="S40" s="76">
        <v>1035801833</v>
      </c>
      <c r="T40" s="76"/>
      <c r="U40" s="76"/>
      <c r="V40" s="76"/>
      <c r="W40" s="76"/>
      <c r="X40" s="76"/>
      <c r="Y40" s="164">
        <f t="shared" si="0"/>
        <v>1511001833</v>
      </c>
      <c r="Z40" s="164">
        <f t="shared" si="5"/>
        <v>963998167</v>
      </c>
      <c r="AA40" s="20">
        <v>1980000000</v>
      </c>
      <c r="AB40" s="20">
        <v>1782000000</v>
      </c>
      <c r="AC40" s="20">
        <v>356400000</v>
      </c>
      <c r="AD40" s="20">
        <v>427680000</v>
      </c>
      <c r="AE40" s="20">
        <v>730620000</v>
      </c>
      <c r="AF40" s="20"/>
      <c r="AG40" s="20"/>
      <c r="AH40" s="20"/>
      <c r="AI40" s="20"/>
      <c r="AJ40" s="20"/>
      <c r="AK40" s="20"/>
      <c r="AL40" s="20"/>
      <c r="AM40" s="127">
        <f t="shared" si="3"/>
        <v>1514700000</v>
      </c>
      <c r="AN40" s="165">
        <f t="shared" si="4"/>
        <v>267300000</v>
      </c>
      <c r="AO40" s="19" t="s">
        <v>35</v>
      </c>
      <c r="AP40" s="19" t="s">
        <v>35</v>
      </c>
      <c r="AS40" s="51"/>
    </row>
    <row r="41" spans="1:74" ht="15" hidden="1" customHeight="1" x14ac:dyDescent="0.25">
      <c r="A41" s="144">
        <v>687</v>
      </c>
      <c r="B41" s="55" t="s">
        <v>67</v>
      </c>
      <c r="C41" s="63" t="s">
        <v>570</v>
      </c>
      <c r="D41" s="19" t="s">
        <v>338</v>
      </c>
      <c r="E41" s="19" t="s">
        <v>49</v>
      </c>
      <c r="F41" s="183" t="s">
        <v>1501</v>
      </c>
      <c r="G41" s="62">
        <v>95</v>
      </c>
      <c r="H41" s="62" t="s">
        <v>17</v>
      </c>
      <c r="I41" s="63" t="s">
        <v>337</v>
      </c>
      <c r="J41" s="63" t="s">
        <v>758</v>
      </c>
      <c r="K41" s="63" t="s">
        <v>1215</v>
      </c>
      <c r="L41" s="91" t="s">
        <v>1417</v>
      </c>
      <c r="M41" s="42" t="s">
        <v>948</v>
      </c>
      <c r="N41" s="19" t="s">
        <v>812</v>
      </c>
      <c r="O41" s="19" t="s">
        <v>1430</v>
      </c>
      <c r="P41" s="19">
        <v>1400</v>
      </c>
      <c r="Q41" s="74" t="s">
        <v>1515</v>
      </c>
      <c r="R41" s="74">
        <v>475200000</v>
      </c>
      <c r="S41" s="74">
        <v>1035801833</v>
      </c>
      <c r="T41" s="74"/>
      <c r="U41" s="74"/>
      <c r="V41" s="74"/>
      <c r="W41" s="74"/>
      <c r="X41" s="74"/>
      <c r="Y41" s="164">
        <f t="shared" si="0"/>
        <v>1511001833</v>
      </c>
      <c r="Z41" s="164">
        <f t="shared" si="5"/>
        <v>-1511001833</v>
      </c>
      <c r="AA41" s="20">
        <v>495000000</v>
      </c>
      <c r="AB41" s="20">
        <v>445500000</v>
      </c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127">
        <f t="shared" si="3"/>
        <v>0</v>
      </c>
      <c r="AN41" s="165">
        <f t="shared" si="4"/>
        <v>445500000</v>
      </c>
      <c r="AO41" s="19"/>
      <c r="AP41" s="19" t="s">
        <v>35</v>
      </c>
      <c r="AS41" s="51"/>
    </row>
    <row r="42" spans="1:74" hidden="1" x14ac:dyDescent="0.25">
      <c r="A42" s="144">
        <v>460</v>
      </c>
      <c r="B42" s="55" t="s">
        <v>67</v>
      </c>
      <c r="C42" s="61" t="s">
        <v>548</v>
      </c>
      <c r="D42" s="19" t="s">
        <v>251</v>
      </c>
      <c r="E42" s="60" t="s">
        <v>145</v>
      </c>
      <c r="F42" s="183" t="s">
        <v>1502</v>
      </c>
      <c r="G42" s="62">
        <v>95</v>
      </c>
      <c r="H42" s="62" t="s">
        <v>17</v>
      </c>
      <c r="I42" s="61" t="s">
        <v>249</v>
      </c>
      <c r="J42" s="61" t="s">
        <v>668</v>
      </c>
      <c r="K42" s="61" t="s">
        <v>1216</v>
      </c>
      <c r="L42" s="61" t="s">
        <v>785</v>
      </c>
      <c r="M42" s="60" t="s">
        <v>949</v>
      </c>
      <c r="N42" s="19" t="s">
        <v>250</v>
      </c>
      <c r="O42" s="19" t="s">
        <v>989</v>
      </c>
      <c r="P42" s="19">
        <v>96</v>
      </c>
      <c r="Q42" s="74">
        <v>100000000</v>
      </c>
      <c r="R42" s="73"/>
      <c r="S42" s="73"/>
      <c r="T42" s="73"/>
      <c r="U42" s="73"/>
      <c r="V42" s="73"/>
      <c r="W42" s="73"/>
      <c r="X42" s="73"/>
      <c r="Y42" s="164">
        <f t="shared" si="0"/>
        <v>0</v>
      </c>
      <c r="Z42" s="164">
        <f t="shared" si="5"/>
        <v>100000000</v>
      </c>
      <c r="AA42" s="20">
        <f>SUM(AA23:AA30)</f>
        <v>1438480000</v>
      </c>
      <c r="AB42" s="20">
        <v>85500000</v>
      </c>
      <c r="AC42" s="20"/>
      <c r="AD42" s="20"/>
      <c r="AE42" s="20"/>
      <c r="AF42" s="20"/>
      <c r="AG42" s="22"/>
      <c r="AH42" s="20"/>
      <c r="AI42" s="20"/>
      <c r="AJ42" s="20"/>
      <c r="AK42" s="20"/>
      <c r="AL42" s="20"/>
      <c r="AM42" s="127">
        <f t="shared" si="3"/>
        <v>0</v>
      </c>
      <c r="AN42" s="165">
        <f t="shared" si="4"/>
        <v>85500000</v>
      </c>
      <c r="AO42" s="19" t="s">
        <v>38</v>
      </c>
      <c r="AP42" s="19" t="s">
        <v>35</v>
      </c>
      <c r="AS42" s="51"/>
    </row>
    <row r="43" spans="1:74" ht="15" hidden="1" customHeight="1" x14ac:dyDescent="0.25">
      <c r="A43" s="144">
        <v>503</v>
      </c>
      <c r="B43" s="55" t="s">
        <v>67</v>
      </c>
      <c r="C43" s="62" t="s">
        <v>548</v>
      </c>
      <c r="D43" s="19" t="s">
        <v>449</v>
      </c>
      <c r="E43" s="19" t="s">
        <v>66</v>
      </c>
      <c r="F43" s="183" t="s">
        <v>1501</v>
      </c>
      <c r="G43" s="62">
        <v>95</v>
      </c>
      <c r="H43" s="62" t="s">
        <v>17</v>
      </c>
      <c r="I43" s="62" t="s">
        <v>448</v>
      </c>
      <c r="J43" s="62" t="s">
        <v>668</v>
      </c>
      <c r="K43" s="62" t="s">
        <v>1216</v>
      </c>
      <c r="L43" s="62" t="s">
        <v>1454</v>
      </c>
      <c r="M43" s="60" t="s">
        <v>950</v>
      </c>
      <c r="N43" s="19" t="s">
        <v>238</v>
      </c>
      <c r="O43" s="19" t="s">
        <v>1245</v>
      </c>
      <c r="P43" s="19">
        <v>96</v>
      </c>
      <c r="Q43" s="74">
        <v>30000000</v>
      </c>
      <c r="R43" s="76">
        <v>27000000</v>
      </c>
      <c r="S43" s="76"/>
      <c r="T43" s="76"/>
      <c r="U43" s="76"/>
      <c r="V43" s="76"/>
      <c r="W43" s="76"/>
      <c r="X43" s="76"/>
      <c r="Y43" s="164">
        <f t="shared" si="0"/>
        <v>27000000</v>
      </c>
      <c r="Z43" s="164">
        <f t="shared" si="5"/>
        <v>3000000</v>
      </c>
      <c r="AA43" s="20">
        <v>28500000</v>
      </c>
      <c r="AB43" s="20">
        <v>25650000</v>
      </c>
      <c r="AC43" s="20"/>
      <c r="AD43" s="20"/>
      <c r="AE43" s="20"/>
      <c r="AF43" s="20"/>
      <c r="AG43" s="22"/>
      <c r="AH43" s="2"/>
      <c r="AI43" s="2">
        <v>24300000</v>
      </c>
      <c r="AJ43" s="2"/>
      <c r="AK43" s="20">
        <v>1500000</v>
      </c>
      <c r="AL43" s="2"/>
      <c r="AM43" s="127">
        <f t="shared" si="3"/>
        <v>24300000</v>
      </c>
      <c r="AN43" s="165">
        <f t="shared" si="4"/>
        <v>-150000</v>
      </c>
      <c r="AO43" s="19" t="s">
        <v>35</v>
      </c>
      <c r="AP43" s="19" t="s">
        <v>35</v>
      </c>
      <c r="AS43" s="51"/>
    </row>
    <row r="44" spans="1:74" ht="15" hidden="1" customHeight="1" x14ac:dyDescent="0.25">
      <c r="A44" s="149">
        <v>1462</v>
      </c>
      <c r="B44" s="55" t="s">
        <v>1495</v>
      </c>
      <c r="C44" s="62" t="s">
        <v>114</v>
      </c>
      <c r="D44" s="19" t="s">
        <v>117</v>
      </c>
      <c r="E44" s="19" t="s">
        <v>118</v>
      </c>
      <c r="F44" s="62"/>
      <c r="G44" s="62">
        <v>95</v>
      </c>
      <c r="H44" s="62" t="s">
        <v>17</v>
      </c>
      <c r="I44" s="69" t="s">
        <v>115</v>
      </c>
      <c r="J44" s="69" t="s">
        <v>116</v>
      </c>
      <c r="K44" s="62" t="s">
        <v>1217</v>
      </c>
      <c r="L44" s="62" t="s">
        <v>952</v>
      </c>
      <c r="M44" s="60" t="s">
        <v>951</v>
      </c>
      <c r="N44" s="23" t="s">
        <v>1263</v>
      </c>
      <c r="O44" s="19"/>
      <c r="P44" s="19"/>
      <c r="Q44" s="74">
        <v>700000000</v>
      </c>
      <c r="R44" s="76">
        <v>700000000</v>
      </c>
      <c r="S44" s="76"/>
      <c r="T44" s="76"/>
      <c r="U44" s="76"/>
      <c r="V44" s="76"/>
      <c r="W44" s="76"/>
      <c r="X44" s="76"/>
      <c r="Y44" s="164">
        <f t="shared" si="0"/>
        <v>700000000</v>
      </c>
      <c r="Z44" s="164">
        <f t="shared" si="5"/>
        <v>0</v>
      </c>
      <c r="AA44" s="20">
        <v>50000000</v>
      </c>
      <c r="AB44" s="20">
        <v>45000000</v>
      </c>
      <c r="AC44" s="20"/>
      <c r="AD44" s="20"/>
      <c r="AE44" s="20"/>
      <c r="AF44" s="20"/>
      <c r="AG44" s="22"/>
      <c r="AH44" s="20"/>
      <c r="AI44" s="20">
        <v>45000000</v>
      </c>
      <c r="AJ44" s="20"/>
      <c r="AK44" s="20"/>
      <c r="AL44" s="20"/>
      <c r="AM44" s="127">
        <f t="shared" si="3"/>
        <v>45000000</v>
      </c>
      <c r="AN44" s="165">
        <f t="shared" si="4"/>
        <v>0</v>
      </c>
      <c r="AO44" s="19" t="s">
        <v>35</v>
      </c>
      <c r="AP44" s="19"/>
      <c r="AS44" s="51"/>
    </row>
    <row r="45" spans="1:74" ht="15" hidden="1" customHeight="1" x14ac:dyDescent="0.25">
      <c r="A45" s="144">
        <v>598</v>
      </c>
      <c r="B45" s="55" t="s">
        <v>67</v>
      </c>
      <c r="C45" s="63" t="s">
        <v>114</v>
      </c>
      <c r="D45" s="19" t="s">
        <v>266</v>
      </c>
      <c r="E45" s="19" t="s">
        <v>158</v>
      </c>
      <c r="F45" s="62"/>
      <c r="G45" s="62">
        <v>95</v>
      </c>
      <c r="H45" s="62" t="s">
        <v>17</v>
      </c>
      <c r="I45" s="70" t="s">
        <v>115</v>
      </c>
      <c r="J45" s="70" t="s">
        <v>116</v>
      </c>
      <c r="K45" s="62" t="s">
        <v>1218</v>
      </c>
      <c r="L45" s="62" t="s">
        <v>952</v>
      </c>
      <c r="M45" s="60" t="s">
        <v>953</v>
      </c>
      <c r="N45" s="23" t="s">
        <v>1263</v>
      </c>
      <c r="O45" s="19" t="s">
        <v>1317</v>
      </c>
      <c r="P45" s="19">
        <v>96</v>
      </c>
      <c r="Q45" s="74" t="s">
        <v>1510</v>
      </c>
      <c r="R45" s="74">
        <v>700000000</v>
      </c>
      <c r="S45" s="74"/>
      <c r="T45" s="74"/>
      <c r="U45" s="74"/>
      <c r="V45" s="74"/>
      <c r="W45" s="74"/>
      <c r="X45" s="74"/>
      <c r="Y45" s="164">
        <f t="shared" si="0"/>
        <v>700000000</v>
      </c>
      <c r="Z45" s="164">
        <f t="shared" si="5"/>
        <v>-700000000</v>
      </c>
      <c r="AA45" s="20">
        <v>120000000</v>
      </c>
      <c r="AB45" s="20">
        <v>108000000</v>
      </c>
      <c r="AC45" s="2"/>
      <c r="AD45" s="20"/>
      <c r="AE45" s="20"/>
      <c r="AF45" s="20"/>
      <c r="AG45" s="22"/>
      <c r="AH45" s="20"/>
      <c r="AI45" s="20">
        <v>108000000</v>
      </c>
      <c r="AJ45" s="2"/>
      <c r="AK45" s="2"/>
      <c r="AL45" s="1"/>
      <c r="AM45" s="127">
        <f t="shared" si="3"/>
        <v>108000000</v>
      </c>
      <c r="AN45" s="165">
        <f t="shared" si="4"/>
        <v>0</v>
      </c>
      <c r="AO45" s="19" t="s">
        <v>35</v>
      </c>
      <c r="AP45" s="23" t="s">
        <v>38</v>
      </c>
      <c r="AS45" s="51"/>
    </row>
    <row r="46" spans="1:74" hidden="1" x14ac:dyDescent="0.25">
      <c r="A46" s="144">
        <v>629</v>
      </c>
      <c r="B46" s="55" t="s">
        <v>67</v>
      </c>
      <c r="C46" s="61" t="s">
        <v>114</v>
      </c>
      <c r="D46" s="19" t="s">
        <v>281</v>
      </c>
      <c r="E46" s="19" t="s">
        <v>174</v>
      </c>
      <c r="F46" s="183" t="s">
        <v>1502</v>
      </c>
      <c r="G46" s="62">
        <v>95</v>
      </c>
      <c r="H46" s="62" t="s">
        <v>17</v>
      </c>
      <c r="I46" s="68" t="s">
        <v>115</v>
      </c>
      <c r="J46" s="68" t="s">
        <v>116</v>
      </c>
      <c r="K46" s="62" t="s">
        <v>1219</v>
      </c>
      <c r="L46" s="62" t="s">
        <v>952</v>
      </c>
      <c r="M46" s="60" t="s">
        <v>954</v>
      </c>
      <c r="N46" s="23" t="s">
        <v>1264</v>
      </c>
      <c r="O46" s="19" t="s">
        <v>1318</v>
      </c>
      <c r="P46" s="19">
        <v>96</v>
      </c>
      <c r="Q46" s="73" t="s">
        <v>1510</v>
      </c>
      <c r="R46" s="73">
        <v>700000000</v>
      </c>
      <c r="S46" s="73"/>
      <c r="T46" s="73"/>
      <c r="U46" s="73"/>
      <c r="V46" s="73"/>
      <c r="W46" s="73"/>
      <c r="X46" s="73"/>
      <c r="Y46" s="164">
        <f t="shared" si="0"/>
        <v>700000000</v>
      </c>
      <c r="Z46" s="164">
        <f t="shared" si="5"/>
        <v>-700000000</v>
      </c>
      <c r="AA46" s="20">
        <v>50000000</v>
      </c>
      <c r="AB46" s="20">
        <v>45000000</v>
      </c>
      <c r="AC46" s="2"/>
      <c r="AD46" s="20"/>
      <c r="AE46" s="20"/>
      <c r="AF46" s="20"/>
      <c r="AG46" s="22"/>
      <c r="AH46" s="20"/>
      <c r="AI46" s="20">
        <v>45000000</v>
      </c>
      <c r="AJ46" s="2"/>
      <c r="AK46" s="2"/>
      <c r="AL46" s="1"/>
      <c r="AM46" s="127">
        <f t="shared" si="3"/>
        <v>45000000</v>
      </c>
      <c r="AN46" s="165">
        <f t="shared" si="4"/>
        <v>0</v>
      </c>
      <c r="AO46" s="19" t="s">
        <v>35</v>
      </c>
      <c r="AP46" s="23" t="s">
        <v>38</v>
      </c>
      <c r="AS46" s="51"/>
    </row>
    <row r="47" spans="1:74" ht="15" hidden="1" customHeight="1" x14ac:dyDescent="0.25">
      <c r="A47" s="144">
        <v>596</v>
      </c>
      <c r="B47" s="55" t="s">
        <v>67</v>
      </c>
      <c r="C47" s="62" t="s">
        <v>114</v>
      </c>
      <c r="D47" s="19" t="s">
        <v>530</v>
      </c>
      <c r="E47" s="19" t="s">
        <v>531</v>
      </c>
      <c r="F47" s="62"/>
      <c r="G47" s="62">
        <v>95</v>
      </c>
      <c r="H47" s="62" t="s">
        <v>17</v>
      </c>
      <c r="I47" s="69" t="s">
        <v>115</v>
      </c>
      <c r="J47" s="69" t="s">
        <v>116</v>
      </c>
      <c r="K47" s="62" t="s">
        <v>805</v>
      </c>
      <c r="L47" s="62" t="s">
        <v>952</v>
      </c>
      <c r="M47" s="60" t="s">
        <v>956</v>
      </c>
      <c r="N47" s="23" t="s">
        <v>1319</v>
      </c>
      <c r="O47" s="19" t="s">
        <v>1317</v>
      </c>
      <c r="P47" s="19">
        <v>96</v>
      </c>
      <c r="Q47" s="76" t="s">
        <v>1510</v>
      </c>
      <c r="R47" s="76">
        <v>700000000</v>
      </c>
      <c r="S47" s="76"/>
      <c r="T47" s="76"/>
      <c r="U47" s="76"/>
      <c r="V47" s="76"/>
      <c r="W47" s="76"/>
      <c r="X47" s="76"/>
      <c r="Y47" s="164">
        <f t="shared" si="0"/>
        <v>700000000</v>
      </c>
      <c r="Z47" s="164">
        <f t="shared" si="5"/>
        <v>-700000000</v>
      </c>
      <c r="AA47" s="20">
        <v>50000000</v>
      </c>
      <c r="AB47" s="20">
        <v>45000000</v>
      </c>
      <c r="AC47" s="2"/>
      <c r="AD47" s="20"/>
      <c r="AE47" s="20"/>
      <c r="AF47" s="20"/>
      <c r="AG47" s="22"/>
      <c r="AH47" s="20"/>
      <c r="AI47" s="20">
        <v>45000000</v>
      </c>
      <c r="AJ47" s="2"/>
      <c r="AK47" s="2"/>
      <c r="AL47" s="1"/>
      <c r="AM47" s="127">
        <f t="shared" si="3"/>
        <v>45000000</v>
      </c>
      <c r="AN47" s="165">
        <f t="shared" si="4"/>
        <v>0</v>
      </c>
      <c r="AO47" s="19" t="s">
        <v>35</v>
      </c>
      <c r="AP47" s="23" t="s">
        <v>38</v>
      </c>
      <c r="AS47" s="51"/>
    </row>
    <row r="48" spans="1:74" ht="15" hidden="1" customHeight="1" x14ac:dyDescent="0.25">
      <c r="A48" s="144">
        <v>585</v>
      </c>
      <c r="B48" s="55" t="s">
        <v>67</v>
      </c>
      <c r="C48" s="62" t="s">
        <v>114</v>
      </c>
      <c r="D48" s="19" t="s">
        <v>517</v>
      </c>
      <c r="E48" s="19" t="s">
        <v>518</v>
      </c>
      <c r="F48" s="62"/>
      <c r="G48" s="62">
        <v>95</v>
      </c>
      <c r="H48" s="62" t="s">
        <v>17</v>
      </c>
      <c r="I48" s="69" t="s">
        <v>115</v>
      </c>
      <c r="J48" s="69" t="s">
        <v>116</v>
      </c>
      <c r="K48" s="62" t="s">
        <v>1220</v>
      </c>
      <c r="L48" s="62" t="s">
        <v>952</v>
      </c>
      <c r="M48" s="60" t="s">
        <v>955</v>
      </c>
      <c r="N48" s="23" t="s">
        <v>991</v>
      </c>
      <c r="O48" s="19" t="s">
        <v>1317</v>
      </c>
      <c r="P48" s="19">
        <v>96</v>
      </c>
      <c r="Q48" s="76" t="s">
        <v>1510</v>
      </c>
      <c r="R48" s="76">
        <v>700000000</v>
      </c>
      <c r="S48" s="76"/>
      <c r="T48" s="76"/>
      <c r="U48" s="76"/>
      <c r="V48" s="76"/>
      <c r="W48" s="76"/>
      <c r="X48" s="76"/>
      <c r="Y48" s="164">
        <f t="shared" si="0"/>
        <v>700000000</v>
      </c>
      <c r="Z48" s="164">
        <f t="shared" si="5"/>
        <v>-700000000</v>
      </c>
      <c r="AA48" s="20">
        <v>40000000</v>
      </c>
      <c r="AB48" s="20">
        <v>36000000</v>
      </c>
      <c r="AC48" s="2"/>
      <c r="AD48" s="20"/>
      <c r="AE48" s="20"/>
      <c r="AF48" s="20"/>
      <c r="AG48" s="22"/>
      <c r="AH48" s="20"/>
      <c r="AI48" s="20">
        <v>36000000</v>
      </c>
      <c r="AJ48" s="2"/>
      <c r="AK48" s="2"/>
      <c r="AL48" s="1"/>
      <c r="AM48" s="127">
        <f t="shared" si="3"/>
        <v>36000000</v>
      </c>
      <c r="AN48" s="165">
        <f t="shared" si="4"/>
        <v>0</v>
      </c>
      <c r="AO48" s="19" t="s">
        <v>35</v>
      </c>
      <c r="AP48" s="23" t="s">
        <v>38</v>
      </c>
      <c r="AS48" s="51"/>
    </row>
    <row r="49" spans="1:45" ht="15" hidden="1" customHeight="1" x14ac:dyDescent="0.25">
      <c r="A49" s="144">
        <v>586</v>
      </c>
      <c r="B49" s="55" t="s">
        <v>67</v>
      </c>
      <c r="C49" s="62" t="s">
        <v>114</v>
      </c>
      <c r="D49" s="19" t="s">
        <v>519</v>
      </c>
      <c r="E49" s="19" t="s">
        <v>520</v>
      </c>
      <c r="F49" s="62"/>
      <c r="G49" s="62">
        <v>95</v>
      </c>
      <c r="H49" s="62" t="s">
        <v>17</v>
      </c>
      <c r="I49" s="69" t="s">
        <v>115</v>
      </c>
      <c r="J49" s="69" t="s">
        <v>116</v>
      </c>
      <c r="K49" s="62" t="s">
        <v>1221</v>
      </c>
      <c r="L49" s="62" t="s">
        <v>952</v>
      </c>
      <c r="M49" s="60" t="s">
        <v>957</v>
      </c>
      <c r="N49" s="23" t="s">
        <v>1372</v>
      </c>
      <c r="O49" s="19" t="s">
        <v>1317</v>
      </c>
      <c r="P49" s="19">
        <v>96</v>
      </c>
      <c r="Q49" s="76" t="s">
        <v>1510</v>
      </c>
      <c r="R49" s="76">
        <v>700000000</v>
      </c>
      <c r="S49" s="76"/>
      <c r="T49" s="76"/>
      <c r="U49" s="76"/>
      <c r="V49" s="76"/>
      <c r="W49" s="76"/>
      <c r="X49" s="76"/>
      <c r="Y49" s="164">
        <f t="shared" si="0"/>
        <v>700000000</v>
      </c>
      <c r="Z49" s="164">
        <f t="shared" si="5"/>
        <v>-700000000</v>
      </c>
      <c r="AA49" s="20">
        <v>50000000</v>
      </c>
      <c r="AB49" s="20">
        <v>90000000</v>
      </c>
      <c r="AC49" s="2"/>
      <c r="AD49" s="20"/>
      <c r="AE49" s="20"/>
      <c r="AF49" s="20"/>
      <c r="AG49" s="22"/>
      <c r="AH49" s="20"/>
      <c r="AI49" s="20">
        <v>90000000</v>
      </c>
      <c r="AJ49" s="2"/>
      <c r="AK49" s="2"/>
      <c r="AL49" s="1"/>
      <c r="AM49" s="127">
        <f t="shared" si="3"/>
        <v>90000000</v>
      </c>
      <c r="AN49" s="165">
        <f t="shared" si="4"/>
        <v>0</v>
      </c>
      <c r="AO49" s="19" t="s">
        <v>38</v>
      </c>
      <c r="AP49" s="23" t="s">
        <v>38</v>
      </c>
      <c r="AS49" s="51"/>
    </row>
    <row r="50" spans="1:45" ht="15" hidden="1" customHeight="1" x14ac:dyDescent="0.25">
      <c r="A50" s="144">
        <v>553</v>
      </c>
      <c r="B50" s="55" t="s">
        <v>67</v>
      </c>
      <c r="C50" s="62" t="s">
        <v>114</v>
      </c>
      <c r="D50" s="19" t="s">
        <v>486</v>
      </c>
      <c r="E50" s="19" t="s">
        <v>487</v>
      </c>
      <c r="F50" s="62"/>
      <c r="G50" s="62">
        <v>95</v>
      </c>
      <c r="H50" s="62" t="s">
        <v>17</v>
      </c>
      <c r="I50" s="69" t="s">
        <v>115</v>
      </c>
      <c r="J50" s="69" t="s">
        <v>116</v>
      </c>
      <c r="K50" s="62" t="s">
        <v>1222</v>
      </c>
      <c r="L50" s="62" t="s">
        <v>952</v>
      </c>
      <c r="M50" s="60" t="s">
        <v>958</v>
      </c>
      <c r="N50" s="23" t="s">
        <v>1405</v>
      </c>
      <c r="O50" s="27" t="s">
        <v>895</v>
      </c>
      <c r="P50" s="27">
        <v>97</v>
      </c>
      <c r="Q50" s="76" t="s">
        <v>1510</v>
      </c>
      <c r="R50" s="76">
        <v>700000000</v>
      </c>
      <c r="S50" s="76"/>
      <c r="T50" s="76"/>
      <c r="U50" s="76"/>
      <c r="V50" s="76"/>
      <c r="W50" s="76"/>
      <c r="X50" s="76"/>
      <c r="Y50" s="164">
        <f t="shared" si="0"/>
        <v>700000000</v>
      </c>
      <c r="Z50" s="164">
        <f t="shared" si="5"/>
        <v>-700000000</v>
      </c>
      <c r="AA50" s="20">
        <v>130000000</v>
      </c>
      <c r="AB50" s="20">
        <v>117000000</v>
      </c>
      <c r="AC50" s="2">
        <v>58500000</v>
      </c>
      <c r="AD50" s="20"/>
      <c r="AE50" s="20"/>
      <c r="AF50" s="20"/>
      <c r="AG50" s="22"/>
      <c r="AH50" s="2"/>
      <c r="AI50" s="2">
        <v>58500000</v>
      </c>
      <c r="AJ50" s="2"/>
      <c r="AK50" s="2"/>
      <c r="AL50" s="1"/>
      <c r="AM50" s="127">
        <f t="shared" si="3"/>
        <v>117000000</v>
      </c>
      <c r="AN50" s="165">
        <f t="shared" si="4"/>
        <v>0</v>
      </c>
      <c r="AO50" s="19" t="s">
        <v>35</v>
      </c>
      <c r="AP50" s="23" t="s">
        <v>38</v>
      </c>
      <c r="AS50" s="51"/>
    </row>
    <row r="51" spans="1:45" ht="15" hidden="1" customHeight="1" x14ac:dyDescent="0.25">
      <c r="A51" s="149">
        <v>1468</v>
      </c>
      <c r="B51" s="55" t="s">
        <v>31</v>
      </c>
      <c r="C51" s="63" t="s">
        <v>114</v>
      </c>
      <c r="D51" s="19" t="s">
        <v>144</v>
      </c>
      <c r="E51" s="19" t="s">
        <v>66</v>
      </c>
      <c r="F51" s="183" t="s">
        <v>1501</v>
      </c>
      <c r="G51" s="62">
        <v>95</v>
      </c>
      <c r="H51" s="62" t="s">
        <v>17</v>
      </c>
      <c r="I51" s="63">
        <v>37354</v>
      </c>
      <c r="J51" s="70" t="s">
        <v>143</v>
      </c>
      <c r="K51" s="63" t="s">
        <v>1223</v>
      </c>
      <c r="L51" s="63" t="s">
        <v>146</v>
      </c>
      <c r="M51" s="60">
        <v>37354</v>
      </c>
      <c r="N51" s="23" t="s">
        <v>143</v>
      </c>
      <c r="O51" s="19"/>
      <c r="P51" s="19"/>
      <c r="Q51" s="74">
        <v>50000000</v>
      </c>
      <c r="R51" s="74"/>
      <c r="S51" s="74"/>
      <c r="T51" s="74"/>
      <c r="U51" s="74"/>
      <c r="V51" s="74"/>
      <c r="W51" s="74"/>
      <c r="X51" s="74"/>
      <c r="Y51" s="164">
        <f t="shared" si="0"/>
        <v>0</v>
      </c>
      <c r="Z51" s="164">
        <f t="shared" si="5"/>
        <v>50000000</v>
      </c>
      <c r="AA51" s="20"/>
      <c r="AB51" s="20"/>
      <c r="AC51" s="20"/>
      <c r="AD51" s="20"/>
      <c r="AE51" s="20"/>
      <c r="AF51" s="20"/>
      <c r="AG51" s="22"/>
      <c r="AH51" s="20"/>
      <c r="AI51" s="20"/>
      <c r="AJ51" s="20"/>
      <c r="AK51" s="20"/>
      <c r="AL51" s="20"/>
      <c r="AM51" s="127">
        <f t="shared" si="3"/>
        <v>0</v>
      </c>
      <c r="AN51" s="165">
        <f t="shared" si="4"/>
        <v>0</v>
      </c>
      <c r="AO51" s="19" t="s">
        <v>35</v>
      </c>
      <c r="AP51" s="19"/>
      <c r="AS51" s="51"/>
    </row>
    <row r="52" spans="1:45" hidden="1" x14ac:dyDescent="0.25">
      <c r="A52" s="144">
        <v>599</v>
      </c>
      <c r="B52" s="55" t="s">
        <v>67</v>
      </c>
      <c r="C52" s="19" t="s">
        <v>114</v>
      </c>
      <c r="D52" s="19" t="s">
        <v>268</v>
      </c>
      <c r="E52" s="19" t="s">
        <v>135</v>
      </c>
      <c r="F52" s="183" t="s">
        <v>1502</v>
      </c>
      <c r="G52" s="62">
        <v>95</v>
      </c>
      <c r="H52" s="62" t="s">
        <v>17</v>
      </c>
      <c r="I52" s="19">
        <v>37356</v>
      </c>
      <c r="J52" s="23" t="s">
        <v>143</v>
      </c>
      <c r="K52" s="19" t="s">
        <v>1224</v>
      </c>
      <c r="L52" s="19" t="s">
        <v>146</v>
      </c>
      <c r="M52" s="60" t="s">
        <v>959</v>
      </c>
      <c r="N52" s="23" t="s">
        <v>267</v>
      </c>
      <c r="O52" s="19" t="s">
        <v>1444</v>
      </c>
      <c r="P52" s="19">
        <v>97</v>
      </c>
      <c r="Q52" s="20">
        <v>300000000</v>
      </c>
      <c r="R52" s="20">
        <v>300000000</v>
      </c>
      <c r="S52" s="20"/>
      <c r="T52" s="20"/>
      <c r="U52" s="20"/>
      <c r="V52" s="20"/>
      <c r="W52" s="20"/>
      <c r="X52" s="20"/>
      <c r="Y52" s="164">
        <f t="shared" si="0"/>
        <v>300000000</v>
      </c>
      <c r="Z52" s="164">
        <f t="shared" si="5"/>
        <v>0</v>
      </c>
      <c r="AA52" s="20"/>
      <c r="AB52" s="20">
        <v>270000000</v>
      </c>
      <c r="AC52" s="20">
        <v>135000000</v>
      </c>
      <c r="AD52" s="20">
        <v>67500000</v>
      </c>
      <c r="AE52" s="20"/>
      <c r="AF52" s="20"/>
      <c r="AG52" s="22"/>
      <c r="AH52" s="20"/>
      <c r="AI52" s="20">
        <v>67500000</v>
      </c>
      <c r="AJ52" s="20"/>
      <c r="AK52" s="2"/>
      <c r="AL52" s="1"/>
      <c r="AM52" s="127">
        <f t="shared" si="3"/>
        <v>270000000</v>
      </c>
      <c r="AN52" s="165">
        <f t="shared" si="4"/>
        <v>0</v>
      </c>
      <c r="AO52" s="19" t="s">
        <v>38</v>
      </c>
      <c r="AP52" s="23" t="s">
        <v>38</v>
      </c>
      <c r="AS52" s="51"/>
    </row>
    <row r="53" spans="1:45" hidden="1" x14ac:dyDescent="0.25">
      <c r="A53" s="149">
        <v>1473</v>
      </c>
      <c r="B53" s="55" t="s">
        <v>67</v>
      </c>
      <c r="C53" s="19" t="s">
        <v>577</v>
      </c>
      <c r="D53" s="19" t="s">
        <v>170</v>
      </c>
      <c r="E53" s="19" t="s">
        <v>66</v>
      </c>
      <c r="F53" s="183" t="s">
        <v>1501</v>
      </c>
      <c r="G53" s="62">
        <v>95</v>
      </c>
      <c r="H53" s="62" t="s">
        <v>17</v>
      </c>
      <c r="I53" s="19" t="s">
        <v>169</v>
      </c>
      <c r="J53" s="23" t="s">
        <v>171</v>
      </c>
      <c r="K53" s="19" t="s">
        <v>171</v>
      </c>
      <c r="L53" s="19" t="s">
        <v>146</v>
      </c>
      <c r="M53" s="60" t="s">
        <v>960</v>
      </c>
      <c r="N53" s="23" t="s">
        <v>1320</v>
      </c>
      <c r="O53" s="19" t="s">
        <v>1204</v>
      </c>
      <c r="P53" s="19">
        <v>1401</v>
      </c>
      <c r="Q53" s="20">
        <v>479000000</v>
      </c>
      <c r="R53" s="20">
        <v>239500000</v>
      </c>
      <c r="S53" s="24">
        <v>239500000</v>
      </c>
      <c r="T53" s="20"/>
      <c r="U53" s="20"/>
      <c r="V53" s="20"/>
      <c r="W53" s="20"/>
      <c r="X53" s="20"/>
      <c r="Y53" s="164">
        <f t="shared" si="0"/>
        <v>479000000</v>
      </c>
      <c r="Z53" s="164">
        <f t="shared" si="5"/>
        <v>0</v>
      </c>
      <c r="AA53" s="20">
        <v>50000000</v>
      </c>
      <c r="AB53" s="20">
        <v>45000000</v>
      </c>
      <c r="AC53" s="20"/>
      <c r="AD53" s="20"/>
      <c r="AE53" s="20"/>
      <c r="AF53" s="20"/>
      <c r="AG53" s="22"/>
      <c r="AH53" s="20"/>
      <c r="AI53" s="20">
        <v>45000000</v>
      </c>
      <c r="AJ53" s="20"/>
      <c r="AK53" s="20"/>
      <c r="AL53" s="20"/>
      <c r="AM53" s="127">
        <f t="shared" si="3"/>
        <v>45000000</v>
      </c>
      <c r="AN53" s="165">
        <f t="shared" si="4"/>
        <v>0</v>
      </c>
      <c r="AO53" s="19" t="s">
        <v>35</v>
      </c>
      <c r="AP53" s="19"/>
      <c r="AS53" s="51"/>
    </row>
    <row r="54" spans="1:45" hidden="1" x14ac:dyDescent="0.25">
      <c r="A54" s="144">
        <v>452</v>
      </c>
      <c r="B54" s="55" t="s">
        <v>67</v>
      </c>
      <c r="C54" s="19" t="s">
        <v>577</v>
      </c>
      <c r="D54" s="19" t="s">
        <v>244</v>
      </c>
      <c r="E54" s="19" t="s">
        <v>245</v>
      </c>
      <c r="F54" s="183" t="s">
        <v>1502</v>
      </c>
      <c r="G54" s="62">
        <v>95</v>
      </c>
      <c r="H54" s="62" t="s">
        <v>17</v>
      </c>
      <c r="I54" s="19" t="s">
        <v>169</v>
      </c>
      <c r="J54" s="23" t="s">
        <v>171</v>
      </c>
      <c r="K54" s="19" t="s">
        <v>171</v>
      </c>
      <c r="L54" s="19" t="s">
        <v>146</v>
      </c>
      <c r="M54" s="60" t="s">
        <v>961</v>
      </c>
      <c r="N54" s="19" t="s">
        <v>243</v>
      </c>
      <c r="O54" s="19" t="s">
        <v>1392</v>
      </c>
      <c r="P54" s="19">
        <v>96</v>
      </c>
      <c r="Q54" s="20" t="s">
        <v>1516</v>
      </c>
      <c r="R54" s="20">
        <v>239500000</v>
      </c>
      <c r="S54" s="20">
        <v>239500000</v>
      </c>
      <c r="T54" s="20"/>
      <c r="U54" s="20"/>
      <c r="V54" s="20"/>
      <c r="W54" s="20"/>
      <c r="X54" s="20"/>
      <c r="Y54" s="164">
        <f t="shared" si="0"/>
        <v>479000000</v>
      </c>
      <c r="Z54" s="164">
        <f t="shared" si="5"/>
        <v>-479000000</v>
      </c>
      <c r="AA54" s="20">
        <v>86666666.665999994</v>
      </c>
      <c r="AB54" s="20">
        <v>78000000</v>
      </c>
      <c r="AC54" s="2"/>
      <c r="AD54" s="20"/>
      <c r="AE54" s="20"/>
      <c r="AF54" s="20"/>
      <c r="AG54" s="22"/>
      <c r="AH54" s="20"/>
      <c r="AI54" s="20">
        <v>78000000</v>
      </c>
      <c r="AJ54" s="20"/>
      <c r="AK54" s="1"/>
      <c r="AL54" s="1"/>
      <c r="AM54" s="127">
        <f t="shared" si="3"/>
        <v>78000000</v>
      </c>
      <c r="AN54" s="165">
        <f t="shared" si="4"/>
        <v>0</v>
      </c>
      <c r="AO54" s="19" t="s">
        <v>35</v>
      </c>
      <c r="AP54" s="19" t="s">
        <v>38</v>
      </c>
      <c r="AS54" s="51"/>
    </row>
    <row r="55" spans="1:45" ht="15" hidden="1" customHeight="1" x14ac:dyDescent="0.25">
      <c r="A55" s="144">
        <v>529</v>
      </c>
      <c r="B55" s="55" t="s">
        <v>67</v>
      </c>
      <c r="C55" s="61" t="s">
        <v>577</v>
      </c>
      <c r="D55" s="19" t="s">
        <v>462</v>
      </c>
      <c r="E55" s="19" t="s">
        <v>79</v>
      </c>
      <c r="F55" s="183" t="s">
        <v>1502</v>
      </c>
      <c r="G55" s="62">
        <v>95</v>
      </c>
      <c r="H55" s="62" t="s">
        <v>17</v>
      </c>
      <c r="I55" s="61" t="s">
        <v>169</v>
      </c>
      <c r="J55" s="68" t="s">
        <v>171</v>
      </c>
      <c r="K55" s="61" t="s">
        <v>171</v>
      </c>
      <c r="L55" s="61" t="s">
        <v>146</v>
      </c>
      <c r="M55" s="60" t="s">
        <v>962</v>
      </c>
      <c r="N55" s="19" t="s">
        <v>461</v>
      </c>
      <c r="O55" s="19" t="s">
        <v>820</v>
      </c>
      <c r="P55" s="19">
        <v>97</v>
      </c>
      <c r="Q55" s="20" t="s">
        <v>1516</v>
      </c>
      <c r="R55" s="73">
        <v>239500000</v>
      </c>
      <c r="S55" s="73">
        <v>239500000</v>
      </c>
      <c r="T55" s="73"/>
      <c r="U55" s="73"/>
      <c r="V55" s="73"/>
      <c r="W55" s="73"/>
      <c r="X55" s="73"/>
      <c r="Y55" s="164">
        <f t="shared" si="0"/>
        <v>479000000</v>
      </c>
      <c r="Z55" s="164">
        <f t="shared" si="5"/>
        <v>-479000000</v>
      </c>
      <c r="AA55" s="20">
        <v>52340000</v>
      </c>
      <c r="AB55" s="20">
        <v>47106000</v>
      </c>
      <c r="AC55" s="2"/>
      <c r="AD55" s="20"/>
      <c r="AE55" s="20"/>
      <c r="AF55" s="20"/>
      <c r="AG55" s="22"/>
      <c r="AH55" s="20"/>
      <c r="AI55" s="20">
        <v>47106000</v>
      </c>
      <c r="AJ55" s="20"/>
      <c r="AK55" s="1"/>
      <c r="AL55" s="1"/>
      <c r="AM55" s="127">
        <f t="shared" si="3"/>
        <v>47106000</v>
      </c>
      <c r="AN55" s="165">
        <f t="shared" si="4"/>
        <v>0</v>
      </c>
      <c r="AO55" s="19" t="s">
        <v>35</v>
      </c>
      <c r="AP55" s="19" t="s">
        <v>38</v>
      </c>
      <c r="AS55" s="51"/>
    </row>
    <row r="56" spans="1:45" ht="15" hidden="1" customHeight="1" x14ac:dyDescent="0.25">
      <c r="A56" s="144">
        <v>560</v>
      </c>
      <c r="B56" s="55" t="s">
        <v>67</v>
      </c>
      <c r="C56" s="62" t="s">
        <v>577</v>
      </c>
      <c r="D56" s="19" t="s">
        <v>494</v>
      </c>
      <c r="E56" s="19" t="s">
        <v>79</v>
      </c>
      <c r="F56" s="183" t="s">
        <v>1502</v>
      </c>
      <c r="G56" s="62">
        <v>95</v>
      </c>
      <c r="H56" s="62" t="s">
        <v>17</v>
      </c>
      <c r="I56" s="62" t="s">
        <v>169</v>
      </c>
      <c r="J56" s="69" t="s">
        <v>171</v>
      </c>
      <c r="K56" s="62" t="s">
        <v>171</v>
      </c>
      <c r="L56" s="62" t="s">
        <v>146</v>
      </c>
      <c r="M56" s="60" t="s">
        <v>963</v>
      </c>
      <c r="N56" s="23" t="s">
        <v>461</v>
      </c>
      <c r="O56" s="19" t="s">
        <v>820</v>
      </c>
      <c r="P56" s="19">
        <v>97</v>
      </c>
      <c r="Q56" s="20" t="s">
        <v>1516</v>
      </c>
      <c r="R56" s="76">
        <v>239500000</v>
      </c>
      <c r="S56" s="76">
        <v>239500000</v>
      </c>
      <c r="T56" s="76"/>
      <c r="U56" s="76"/>
      <c r="V56" s="76"/>
      <c r="W56" s="76"/>
      <c r="X56" s="76"/>
      <c r="Y56" s="164">
        <f t="shared" si="0"/>
        <v>479000000</v>
      </c>
      <c r="Z56" s="164">
        <f t="shared" si="5"/>
        <v>-479000000</v>
      </c>
      <c r="AA56" s="20">
        <v>250000000</v>
      </c>
      <c r="AB56" s="20">
        <v>225000000</v>
      </c>
      <c r="AC56" s="2"/>
      <c r="AD56" s="20"/>
      <c r="AE56" s="20"/>
      <c r="AF56" s="20"/>
      <c r="AG56" s="22"/>
      <c r="AH56" s="20"/>
      <c r="AI56" s="20">
        <v>225000000</v>
      </c>
      <c r="AJ56" s="20"/>
      <c r="AK56" s="1"/>
      <c r="AL56" s="1"/>
      <c r="AM56" s="127">
        <f t="shared" si="3"/>
        <v>225000000</v>
      </c>
      <c r="AN56" s="165">
        <f t="shared" si="4"/>
        <v>0</v>
      </c>
      <c r="AO56" s="19" t="s">
        <v>35</v>
      </c>
      <c r="AP56" s="23" t="s">
        <v>38</v>
      </c>
      <c r="AS56" s="51"/>
    </row>
    <row r="57" spans="1:45" ht="15" hidden="1" customHeight="1" x14ac:dyDescent="0.25">
      <c r="A57" s="144">
        <v>587</v>
      </c>
      <c r="B57" s="55" t="s">
        <v>67</v>
      </c>
      <c r="C57" s="62" t="s">
        <v>577</v>
      </c>
      <c r="D57" s="19" t="s">
        <v>521</v>
      </c>
      <c r="E57" s="19" t="s">
        <v>71</v>
      </c>
      <c r="F57" s="183" t="s">
        <v>1502</v>
      </c>
      <c r="G57" s="62">
        <v>95</v>
      </c>
      <c r="H57" s="62" t="s">
        <v>17</v>
      </c>
      <c r="I57" s="62" t="s">
        <v>169</v>
      </c>
      <c r="J57" s="69" t="s">
        <v>171</v>
      </c>
      <c r="K57" s="62" t="s">
        <v>171</v>
      </c>
      <c r="L57" s="62" t="s">
        <v>146</v>
      </c>
      <c r="M57" s="60" t="s">
        <v>964</v>
      </c>
      <c r="N57" s="23" t="s">
        <v>1356</v>
      </c>
      <c r="O57" s="19" t="s">
        <v>1373</v>
      </c>
      <c r="P57" s="19">
        <v>96</v>
      </c>
      <c r="Q57" s="20" t="s">
        <v>1516</v>
      </c>
      <c r="R57" s="76">
        <v>239500000</v>
      </c>
      <c r="S57" s="76">
        <v>239500000</v>
      </c>
      <c r="T57" s="76"/>
      <c r="U57" s="76"/>
      <c r="V57" s="76"/>
      <c r="W57" s="76"/>
      <c r="X57" s="76"/>
      <c r="Y57" s="164">
        <f t="shared" si="0"/>
        <v>479000000</v>
      </c>
      <c r="Z57" s="164">
        <f t="shared" si="5"/>
        <v>-479000000</v>
      </c>
      <c r="AA57" s="20">
        <v>50000000</v>
      </c>
      <c r="AB57" s="20">
        <v>45000000</v>
      </c>
      <c r="AC57" s="20">
        <v>22500000</v>
      </c>
      <c r="AD57" s="20"/>
      <c r="AE57" s="20"/>
      <c r="AF57" s="20"/>
      <c r="AG57" s="22"/>
      <c r="AH57" s="20"/>
      <c r="AI57" s="20">
        <v>45000000</v>
      </c>
      <c r="AJ57" s="20"/>
      <c r="AK57" s="1"/>
      <c r="AL57" s="1"/>
      <c r="AM57" s="127">
        <f t="shared" si="3"/>
        <v>67500000</v>
      </c>
      <c r="AN57" s="165">
        <f t="shared" si="4"/>
        <v>-22500000</v>
      </c>
      <c r="AO57" s="19" t="s">
        <v>35</v>
      </c>
      <c r="AP57" s="23" t="s">
        <v>38</v>
      </c>
      <c r="AS57" s="51"/>
    </row>
    <row r="58" spans="1:45" ht="15" hidden="1" customHeight="1" x14ac:dyDescent="0.25">
      <c r="A58" s="144">
        <v>664</v>
      </c>
      <c r="B58" s="55" t="s">
        <v>67</v>
      </c>
      <c r="C58" s="62" t="s">
        <v>577</v>
      </c>
      <c r="D58" s="19" t="s">
        <v>167</v>
      </c>
      <c r="E58" s="19" t="s">
        <v>168</v>
      </c>
      <c r="F58" s="62"/>
      <c r="G58" s="62">
        <v>95</v>
      </c>
      <c r="H58" s="62" t="s">
        <v>16</v>
      </c>
      <c r="I58" s="62" t="s">
        <v>119</v>
      </c>
      <c r="J58" s="69" t="s">
        <v>770</v>
      </c>
      <c r="K58" s="62" t="s">
        <v>1225</v>
      </c>
      <c r="L58" s="62" t="s">
        <v>123</v>
      </c>
      <c r="M58" s="60" t="s">
        <v>965</v>
      </c>
      <c r="N58" s="23" t="s">
        <v>1438</v>
      </c>
      <c r="O58" s="30" t="s">
        <v>889</v>
      </c>
      <c r="P58" s="30">
        <v>97</v>
      </c>
      <c r="Q58" s="76">
        <v>511000000</v>
      </c>
      <c r="R58" s="76">
        <v>511000000</v>
      </c>
      <c r="S58" s="76"/>
      <c r="T58" s="76"/>
      <c r="U58" s="76"/>
      <c r="V58" s="76"/>
      <c r="W58" s="76"/>
      <c r="X58" s="76"/>
      <c r="Y58" s="164">
        <f t="shared" si="0"/>
        <v>511000000</v>
      </c>
      <c r="Z58" s="164">
        <f t="shared" si="5"/>
        <v>0</v>
      </c>
      <c r="AA58" s="20">
        <v>70000000</v>
      </c>
      <c r="AB58" s="20">
        <v>63000000</v>
      </c>
      <c r="AC58" s="2"/>
      <c r="AD58" s="20"/>
      <c r="AE58" s="20"/>
      <c r="AF58" s="20"/>
      <c r="AG58" s="22"/>
      <c r="AH58" s="20"/>
      <c r="AI58" s="20">
        <v>63000000</v>
      </c>
      <c r="AJ58" s="2"/>
      <c r="AK58" s="1"/>
      <c r="AL58" s="1"/>
      <c r="AM58" s="127">
        <f t="shared" si="3"/>
        <v>63000000</v>
      </c>
      <c r="AN58" s="165">
        <f t="shared" si="4"/>
        <v>0</v>
      </c>
      <c r="AO58" s="19" t="s">
        <v>35</v>
      </c>
      <c r="AP58" s="30" t="s">
        <v>35</v>
      </c>
      <c r="AS58" s="51"/>
    </row>
    <row r="59" spans="1:45" ht="15" hidden="1" customHeight="1" x14ac:dyDescent="0.25">
      <c r="A59" s="144">
        <v>1420</v>
      </c>
      <c r="B59" s="55" t="s">
        <v>67</v>
      </c>
      <c r="C59" s="63" t="s">
        <v>577</v>
      </c>
      <c r="D59" s="19" t="s">
        <v>121</v>
      </c>
      <c r="E59" s="19" t="s">
        <v>122</v>
      </c>
      <c r="F59" s="62"/>
      <c r="G59" s="62">
        <v>95</v>
      </c>
      <c r="H59" s="62" t="s">
        <v>16</v>
      </c>
      <c r="I59" s="63" t="s">
        <v>119</v>
      </c>
      <c r="J59" s="70" t="s">
        <v>770</v>
      </c>
      <c r="K59" s="62" t="s">
        <v>1225</v>
      </c>
      <c r="L59" s="63" t="s">
        <v>123</v>
      </c>
      <c r="M59" s="60" t="s">
        <v>966</v>
      </c>
      <c r="N59" s="23" t="s">
        <v>120</v>
      </c>
      <c r="O59" s="19" t="s">
        <v>841</v>
      </c>
      <c r="P59" s="19">
        <v>1400</v>
      </c>
      <c r="Q59" s="74">
        <v>511000000</v>
      </c>
      <c r="R59" s="74">
        <v>511000000</v>
      </c>
      <c r="S59" s="74"/>
      <c r="T59" s="74"/>
      <c r="U59" s="74"/>
      <c r="V59" s="74"/>
      <c r="W59" s="74"/>
      <c r="X59" s="74"/>
      <c r="Y59" s="164">
        <f t="shared" si="0"/>
        <v>511000000</v>
      </c>
      <c r="Z59" s="164">
        <f t="shared" si="5"/>
        <v>0</v>
      </c>
      <c r="AA59" s="20">
        <v>99333333.333000004</v>
      </c>
      <c r="AB59" s="20">
        <v>89400000</v>
      </c>
      <c r="AC59" s="2">
        <v>62580000</v>
      </c>
      <c r="AD59" s="20"/>
      <c r="AE59" s="20"/>
      <c r="AF59" s="20"/>
      <c r="AG59" s="22"/>
      <c r="AH59" s="20"/>
      <c r="AI59" s="20">
        <v>26820000</v>
      </c>
      <c r="AJ59" s="20"/>
      <c r="AK59" s="20"/>
      <c r="AL59" s="20"/>
      <c r="AM59" s="127">
        <f t="shared" si="3"/>
        <v>89400000</v>
      </c>
      <c r="AN59" s="165">
        <f t="shared" si="4"/>
        <v>0</v>
      </c>
      <c r="AO59" s="19" t="s">
        <v>38</v>
      </c>
      <c r="AP59" s="19" t="s">
        <v>38</v>
      </c>
      <c r="AS59" s="51"/>
    </row>
    <row r="60" spans="1:45" ht="14.25" hidden="1" customHeight="1" x14ac:dyDescent="0.25">
      <c r="A60" s="144">
        <v>600</v>
      </c>
      <c r="B60" s="55" t="s">
        <v>67</v>
      </c>
      <c r="C60" s="61" t="s">
        <v>577</v>
      </c>
      <c r="D60" s="19" t="s">
        <v>269</v>
      </c>
      <c r="E60" s="19" t="s">
        <v>56</v>
      </c>
      <c r="F60" s="183" t="s">
        <v>1502</v>
      </c>
      <c r="G60" s="62">
        <v>95</v>
      </c>
      <c r="H60" s="62" t="s">
        <v>16</v>
      </c>
      <c r="I60" s="61" t="s">
        <v>119</v>
      </c>
      <c r="J60" s="68" t="s">
        <v>770</v>
      </c>
      <c r="K60" s="62" t="s">
        <v>1225</v>
      </c>
      <c r="L60" s="61" t="s">
        <v>123</v>
      </c>
      <c r="M60" s="60" t="s">
        <v>967</v>
      </c>
      <c r="N60" s="23" t="s">
        <v>1438</v>
      </c>
      <c r="O60" s="19" t="s">
        <v>1406</v>
      </c>
      <c r="P60" s="19">
        <v>97</v>
      </c>
      <c r="Q60" s="73">
        <v>511000000</v>
      </c>
      <c r="R60" s="73">
        <v>511000000</v>
      </c>
      <c r="S60" s="73"/>
      <c r="T60" s="73"/>
      <c r="U60" s="73"/>
      <c r="V60" s="73"/>
      <c r="W60" s="73"/>
      <c r="X60" s="73"/>
      <c r="Y60" s="164">
        <f t="shared" si="0"/>
        <v>511000000</v>
      </c>
      <c r="Z60" s="164">
        <f t="shared" si="5"/>
        <v>0</v>
      </c>
      <c r="AA60" s="20">
        <v>70000000</v>
      </c>
      <c r="AB60" s="20">
        <v>63000000</v>
      </c>
      <c r="AC60" s="2"/>
      <c r="AD60" s="20"/>
      <c r="AE60" s="20"/>
      <c r="AF60" s="20"/>
      <c r="AG60" s="22"/>
      <c r="AH60" s="20"/>
      <c r="AI60" s="20">
        <v>63000000</v>
      </c>
      <c r="AJ60" s="2"/>
      <c r="AK60" s="1"/>
      <c r="AL60" s="1"/>
      <c r="AM60" s="127">
        <f t="shared" si="3"/>
        <v>63000000</v>
      </c>
      <c r="AN60" s="165">
        <f t="shared" si="4"/>
        <v>0</v>
      </c>
      <c r="AO60" s="19" t="s">
        <v>35</v>
      </c>
      <c r="AP60" s="23" t="s">
        <v>38</v>
      </c>
      <c r="AS60" s="51"/>
    </row>
    <row r="61" spans="1:45" ht="15" hidden="1" customHeight="1" x14ac:dyDescent="0.25">
      <c r="A61" s="144">
        <v>666</v>
      </c>
      <c r="B61" s="55" t="s">
        <v>67</v>
      </c>
      <c r="C61" s="62" t="s">
        <v>577</v>
      </c>
      <c r="D61" s="19" t="s">
        <v>321</v>
      </c>
      <c r="E61" s="19" t="s">
        <v>322</v>
      </c>
      <c r="F61" s="183" t="s">
        <v>1502</v>
      </c>
      <c r="G61" s="62">
        <v>95</v>
      </c>
      <c r="H61" s="62" t="s">
        <v>16</v>
      </c>
      <c r="I61" s="62" t="s">
        <v>119</v>
      </c>
      <c r="J61" s="69" t="s">
        <v>770</v>
      </c>
      <c r="K61" s="62" t="s">
        <v>1225</v>
      </c>
      <c r="L61" s="62" t="s">
        <v>123</v>
      </c>
      <c r="M61" s="60" t="s">
        <v>968</v>
      </c>
      <c r="N61" s="23" t="s">
        <v>1438</v>
      </c>
      <c r="O61" s="27" t="s">
        <v>1246</v>
      </c>
      <c r="P61" s="19">
        <v>99</v>
      </c>
      <c r="Q61" s="76">
        <v>511000000</v>
      </c>
      <c r="R61" s="76">
        <v>511000000</v>
      </c>
      <c r="S61" s="76"/>
      <c r="T61" s="76"/>
      <c r="U61" s="76"/>
      <c r="V61" s="76"/>
      <c r="W61" s="76"/>
      <c r="X61" s="76"/>
      <c r="Y61" s="164">
        <f t="shared" si="0"/>
        <v>511000000</v>
      </c>
      <c r="Z61" s="164">
        <f t="shared" si="5"/>
        <v>0</v>
      </c>
      <c r="AA61" s="20">
        <v>70000000</v>
      </c>
      <c r="AB61" s="20">
        <v>63000000</v>
      </c>
      <c r="AC61" s="2"/>
      <c r="AD61" s="20"/>
      <c r="AE61" s="20"/>
      <c r="AF61" s="20"/>
      <c r="AG61" s="22"/>
      <c r="AH61" s="20"/>
      <c r="AI61" s="112">
        <v>63000000</v>
      </c>
      <c r="AJ61" s="2"/>
      <c r="AK61" s="1"/>
      <c r="AL61" s="1"/>
      <c r="AM61" s="127">
        <f t="shared" si="3"/>
        <v>63000000</v>
      </c>
      <c r="AN61" s="165">
        <f t="shared" si="4"/>
        <v>0</v>
      </c>
      <c r="AO61" s="19" t="s">
        <v>38</v>
      </c>
      <c r="AP61" s="19" t="s">
        <v>38</v>
      </c>
      <c r="AS61" s="51"/>
    </row>
    <row r="62" spans="1:45" ht="15" hidden="1" customHeight="1" x14ac:dyDescent="0.25">
      <c r="A62" s="144">
        <v>563</v>
      </c>
      <c r="B62" s="55" t="s">
        <v>67</v>
      </c>
      <c r="C62" s="62" t="s">
        <v>577</v>
      </c>
      <c r="D62" s="19" t="s">
        <v>498</v>
      </c>
      <c r="E62" s="19" t="s">
        <v>271</v>
      </c>
      <c r="F62" s="183" t="s">
        <v>1502</v>
      </c>
      <c r="G62" s="62">
        <v>95</v>
      </c>
      <c r="H62" s="62" t="s">
        <v>16</v>
      </c>
      <c r="I62" s="62" t="s">
        <v>119</v>
      </c>
      <c r="J62" s="69" t="s">
        <v>770</v>
      </c>
      <c r="K62" s="62" t="s">
        <v>1225</v>
      </c>
      <c r="L62" s="62" t="s">
        <v>123</v>
      </c>
      <c r="M62" s="60" t="s">
        <v>969</v>
      </c>
      <c r="N62" s="23" t="s">
        <v>1438</v>
      </c>
      <c r="O62" s="19" t="s">
        <v>1385</v>
      </c>
      <c r="P62" s="19">
        <v>97</v>
      </c>
      <c r="Q62" s="76">
        <v>511000000</v>
      </c>
      <c r="R62" s="76">
        <v>511000000</v>
      </c>
      <c r="S62" s="76"/>
      <c r="T62" s="76"/>
      <c r="U62" s="76"/>
      <c r="V62" s="76"/>
      <c r="W62" s="76"/>
      <c r="X62" s="76"/>
      <c r="Y62" s="164">
        <f t="shared" si="0"/>
        <v>511000000</v>
      </c>
      <c r="Z62" s="164">
        <f t="shared" si="5"/>
        <v>0</v>
      </c>
      <c r="AA62" s="20">
        <v>70000000</v>
      </c>
      <c r="AB62" s="20">
        <v>63000000</v>
      </c>
      <c r="AC62" s="20">
        <v>31500000</v>
      </c>
      <c r="AD62" s="20"/>
      <c r="AE62" s="20"/>
      <c r="AF62" s="20"/>
      <c r="AG62" s="22"/>
      <c r="AH62" s="20"/>
      <c r="AI62" s="20">
        <v>31500000</v>
      </c>
      <c r="AJ62" s="20"/>
      <c r="AK62" s="1"/>
      <c r="AL62" s="1"/>
      <c r="AM62" s="127">
        <f t="shared" si="3"/>
        <v>63000000</v>
      </c>
      <c r="AN62" s="165">
        <f t="shared" si="4"/>
        <v>0</v>
      </c>
      <c r="AO62" s="19" t="s">
        <v>35</v>
      </c>
      <c r="AP62" s="23" t="s">
        <v>38</v>
      </c>
      <c r="AS62" s="51"/>
    </row>
    <row r="63" spans="1:45" ht="15" hidden="1" customHeight="1" x14ac:dyDescent="0.25">
      <c r="A63" s="144">
        <v>597</v>
      </c>
      <c r="B63" s="55" t="s">
        <v>67</v>
      </c>
      <c r="C63" s="62" t="s">
        <v>577</v>
      </c>
      <c r="D63" s="19" t="s">
        <v>264</v>
      </c>
      <c r="E63" s="19" t="s">
        <v>265</v>
      </c>
      <c r="F63" s="183" t="s">
        <v>1502</v>
      </c>
      <c r="G63" s="62">
        <v>95</v>
      </c>
      <c r="H63" s="62" t="s">
        <v>16</v>
      </c>
      <c r="I63" s="62" t="s">
        <v>119</v>
      </c>
      <c r="J63" s="69" t="s">
        <v>770</v>
      </c>
      <c r="K63" s="62" t="s">
        <v>1225</v>
      </c>
      <c r="L63" s="62" t="s">
        <v>123</v>
      </c>
      <c r="M63" s="60" t="s">
        <v>970</v>
      </c>
      <c r="N63" s="19" t="s">
        <v>1265</v>
      </c>
      <c r="O63" s="19" t="s">
        <v>1357</v>
      </c>
      <c r="P63" s="19">
        <v>97</v>
      </c>
      <c r="Q63" s="76">
        <v>511000000</v>
      </c>
      <c r="R63" s="76">
        <v>511000000</v>
      </c>
      <c r="S63" s="76"/>
      <c r="T63" s="76"/>
      <c r="U63" s="76"/>
      <c r="V63" s="76"/>
      <c r="W63" s="76"/>
      <c r="X63" s="76"/>
      <c r="Y63" s="164">
        <f t="shared" si="0"/>
        <v>511000000</v>
      </c>
      <c r="Z63" s="164">
        <f t="shared" si="5"/>
        <v>0</v>
      </c>
      <c r="AA63" s="20">
        <v>22222222.221999999</v>
      </c>
      <c r="AB63" s="20">
        <v>20000000</v>
      </c>
      <c r="AC63" s="2"/>
      <c r="AD63" s="20"/>
      <c r="AE63" s="20"/>
      <c r="AF63" s="20"/>
      <c r="AG63" s="22"/>
      <c r="AH63" s="20"/>
      <c r="AI63" s="20">
        <v>20000000</v>
      </c>
      <c r="AJ63" s="2"/>
      <c r="AK63" s="1"/>
      <c r="AL63" s="1"/>
      <c r="AM63" s="127">
        <f t="shared" si="3"/>
        <v>20000000</v>
      </c>
      <c r="AN63" s="165">
        <f t="shared" si="4"/>
        <v>0</v>
      </c>
      <c r="AO63" s="19" t="s">
        <v>35</v>
      </c>
      <c r="AP63" s="19" t="s">
        <v>38</v>
      </c>
      <c r="AS63" s="51"/>
    </row>
    <row r="64" spans="1:45" ht="15" hidden="1" customHeight="1" x14ac:dyDescent="0.25">
      <c r="A64" s="144">
        <v>555</v>
      </c>
      <c r="B64" s="55" t="s">
        <v>67</v>
      </c>
      <c r="C64" s="62" t="s">
        <v>577</v>
      </c>
      <c r="D64" s="19" t="s">
        <v>488</v>
      </c>
      <c r="E64" s="19" t="s">
        <v>314</v>
      </c>
      <c r="F64" s="183" t="s">
        <v>1502</v>
      </c>
      <c r="G64" s="62">
        <v>95</v>
      </c>
      <c r="H64" s="62" t="s">
        <v>16</v>
      </c>
      <c r="I64" s="62" t="s">
        <v>119</v>
      </c>
      <c r="J64" s="69" t="s">
        <v>770</v>
      </c>
      <c r="K64" s="62" t="s">
        <v>1225</v>
      </c>
      <c r="L64" s="62" t="s">
        <v>123</v>
      </c>
      <c r="M64" s="60" t="s">
        <v>971</v>
      </c>
      <c r="N64" s="23" t="s">
        <v>1266</v>
      </c>
      <c r="O64" s="19" t="s">
        <v>1412</v>
      </c>
      <c r="P64" s="19">
        <v>97</v>
      </c>
      <c r="Q64" s="76">
        <v>511000000</v>
      </c>
      <c r="R64" s="76">
        <v>511000000</v>
      </c>
      <c r="S64" s="76"/>
      <c r="T64" s="76"/>
      <c r="U64" s="76"/>
      <c r="V64" s="76"/>
      <c r="W64" s="76"/>
      <c r="X64" s="76"/>
      <c r="Y64" s="164">
        <f t="shared" si="0"/>
        <v>511000000</v>
      </c>
      <c r="Z64" s="164">
        <f t="shared" si="5"/>
        <v>0</v>
      </c>
      <c r="AA64" s="20">
        <v>22222222.221999999</v>
      </c>
      <c r="AB64" s="20">
        <v>20000000</v>
      </c>
      <c r="AC64" s="2"/>
      <c r="AD64" s="20"/>
      <c r="AE64" s="20"/>
      <c r="AF64" s="20"/>
      <c r="AG64" s="22"/>
      <c r="AH64" s="20"/>
      <c r="AI64" s="20">
        <v>20000000</v>
      </c>
      <c r="AJ64" s="2"/>
      <c r="AK64" s="1"/>
      <c r="AL64" s="1"/>
      <c r="AM64" s="127">
        <f t="shared" si="3"/>
        <v>20000000</v>
      </c>
      <c r="AN64" s="165">
        <f t="shared" si="4"/>
        <v>0</v>
      </c>
      <c r="AO64" s="19" t="s">
        <v>35</v>
      </c>
      <c r="AP64" s="23" t="s">
        <v>38</v>
      </c>
      <c r="AS64" s="51"/>
    </row>
    <row r="65" spans="1:45" ht="15" hidden="1" customHeight="1" x14ac:dyDescent="0.25">
      <c r="A65" s="144">
        <v>625</v>
      </c>
      <c r="B65" s="55" t="s">
        <v>67</v>
      </c>
      <c r="C65" s="63" t="s">
        <v>555</v>
      </c>
      <c r="D65" s="19" t="s">
        <v>278</v>
      </c>
      <c r="E65" s="19" t="s">
        <v>279</v>
      </c>
      <c r="F65" s="183" t="s">
        <v>1502</v>
      </c>
      <c r="G65" s="62">
        <v>95</v>
      </c>
      <c r="H65" s="62" t="s">
        <v>17</v>
      </c>
      <c r="I65" s="63" t="s">
        <v>277</v>
      </c>
      <c r="J65" s="70" t="s">
        <v>771</v>
      </c>
      <c r="K65" s="63" t="s">
        <v>771</v>
      </c>
      <c r="L65" s="63" t="s">
        <v>242</v>
      </c>
      <c r="M65" s="60"/>
      <c r="N65" s="23"/>
      <c r="O65" s="19" t="s">
        <v>1226</v>
      </c>
      <c r="P65" s="19">
        <v>96</v>
      </c>
      <c r="Q65" s="74">
        <v>20000000</v>
      </c>
      <c r="R65" s="74"/>
      <c r="S65" s="74"/>
      <c r="T65" s="74"/>
      <c r="U65" s="74"/>
      <c r="V65" s="79">
        <v>2000000</v>
      </c>
      <c r="W65" s="74"/>
      <c r="X65" s="74"/>
      <c r="Y65" s="164">
        <f t="shared" si="0"/>
        <v>2000000</v>
      </c>
      <c r="Z65" s="164">
        <f t="shared" si="5"/>
        <v>18000000</v>
      </c>
      <c r="AA65" s="20"/>
      <c r="AB65" s="20"/>
      <c r="AC65" s="1"/>
      <c r="AD65" s="20"/>
      <c r="AE65" s="20"/>
      <c r="AF65" s="20"/>
      <c r="AG65" s="2"/>
      <c r="AH65" s="2"/>
      <c r="AI65" s="2"/>
      <c r="AJ65" s="2"/>
      <c r="AK65" s="1"/>
      <c r="AL65" s="1"/>
      <c r="AM65" s="127">
        <f t="shared" si="3"/>
        <v>0</v>
      </c>
      <c r="AN65" s="165">
        <f t="shared" si="4"/>
        <v>0</v>
      </c>
      <c r="AO65" s="19" t="s">
        <v>35</v>
      </c>
      <c r="AP65" s="23" t="s">
        <v>38</v>
      </c>
      <c r="AS65" s="51"/>
    </row>
    <row r="66" spans="1:45" hidden="1" x14ac:dyDescent="0.25">
      <c r="A66" s="144">
        <v>628</v>
      </c>
      <c r="B66" s="55" t="s">
        <v>67</v>
      </c>
      <c r="C66" s="61" t="s">
        <v>555</v>
      </c>
      <c r="D66" s="19" t="s">
        <v>280</v>
      </c>
      <c r="E66" s="19" t="s">
        <v>48</v>
      </c>
      <c r="F66" s="183" t="s">
        <v>1502</v>
      </c>
      <c r="G66" s="62">
        <v>95</v>
      </c>
      <c r="H66" s="62" t="s">
        <v>17</v>
      </c>
      <c r="I66" s="61" t="s">
        <v>277</v>
      </c>
      <c r="J66" s="68" t="s">
        <v>772</v>
      </c>
      <c r="K66" s="61" t="s">
        <v>772</v>
      </c>
      <c r="L66" s="61" t="s">
        <v>146</v>
      </c>
      <c r="M66" s="60"/>
      <c r="N66" s="23"/>
      <c r="O66" s="19" t="s">
        <v>1226</v>
      </c>
      <c r="P66" s="19">
        <v>96</v>
      </c>
      <c r="Q66" s="73">
        <v>20000000</v>
      </c>
      <c r="R66" s="73"/>
      <c r="S66" s="73"/>
      <c r="T66" s="73"/>
      <c r="U66" s="73"/>
      <c r="V66" s="77">
        <v>2000000</v>
      </c>
      <c r="W66" s="73"/>
      <c r="X66" s="73"/>
      <c r="Y66" s="164">
        <f t="shared" si="0"/>
        <v>2000000</v>
      </c>
      <c r="Z66" s="164">
        <f t="shared" si="5"/>
        <v>18000000</v>
      </c>
      <c r="AA66" s="20"/>
      <c r="AB66" s="20"/>
      <c r="AC66" s="1"/>
      <c r="AD66" s="20"/>
      <c r="AE66" s="20"/>
      <c r="AF66" s="20"/>
      <c r="AG66" s="2"/>
      <c r="AH66" s="2"/>
      <c r="AI66" s="2"/>
      <c r="AJ66" s="2"/>
      <c r="AK66" s="1"/>
      <c r="AL66" s="1"/>
      <c r="AM66" s="127">
        <f t="shared" si="3"/>
        <v>0</v>
      </c>
      <c r="AN66" s="165">
        <f t="shared" si="4"/>
        <v>0</v>
      </c>
      <c r="AO66" s="19" t="s">
        <v>35</v>
      </c>
      <c r="AP66" s="23" t="s">
        <v>38</v>
      </c>
      <c r="AS66" s="51"/>
    </row>
    <row r="67" spans="1:45" ht="15" hidden="1" customHeight="1" x14ac:dyDescent="0.25">
      <c r="A67" s="144">
        <v>484</v>
      </c>
      <c r="B67" s="55" t="s">
        <v>67</v>
      </c>
      <c r="C67" s="62" t="s">
        <v>433</v>
      </c>
      <c r="D67" s="19" t="s">
        <v>435</v>
      </c>
      <c r="E67" s="19" t="s">
        <v>309</v>
      </c>
      <c r="F67" s="183" t="s">
        <v>1505</v>
      </c>
      <c r="G67" s="62">
        <v>95</v>
      </c>
      <c r="H67" s="62" t="s">
        <v>16</v>
      </c>
      <c r="I67" s="62" t="s">
        <v>434</v>
      </c>
      <c r="J67" s="62" t="s">
        <v>774</v>
      </c>
      <c r="K67" s="62" t="s">
        <v>1455</v>
      </c>
      <c r="L67" s="62" t="s">
        <v>1217</v>
      </c>
      <c r="M67" s="60"/>
      <c r="N67" s="19"/>
      <c r="O67" s="19" t="s">
        <v>1338</v>
      </c>
      <c r="P67" s="19">
        <v>96</v>
      </c>
      <c r="Q67" s="76">
        <v>50000000</v>
      </c>
      <c r="R67" s="76">
        <v>5000000</v>
      </c>
      <c r="S67" s="76"/>
      <c r="T67" s="76"/>
      <c r="U67" s="76"/>
      <c r="V67" s="76"/>
      <c r="W67" s="76"/>
      <c r="X67" s="115"/>
      <c r="Y67" s="164">
        <f t="shared" si="0"/>
        <v>5000000</v>
      </c>
      <c r="Z67" s="164">
        <f t="shared" si="5"/>
        <v>45000000</v>
      </c>
      <c r="AA67" s="20"/>
      <c r="AB67" s="20"/>
      <c r="AC67" s="2"/>
      <c r="AD67" s="20"/>
      <c r="AE67" s="20"/>
      <c r="AF67" s="20"/>
      <c r="AG67" s="26"/>
      <c r="AH67" s="1"/>
      <c r="AI67" s="1"/>
      <c r="AJ67" s="1"/>
      <c r="AK67" s="1"/>
      <c r="AL67" s="1"/>
      <c r="AM67" s="127">
        <f t="shared" si="3"/>
        <v>0</v>
      </c>
      <c r="AN67" s="165">
        <f t="shared" si="4"/>
        <v>0</v>
      </c>
      <c r="AO67" s="19" t="s">
        <v>35</v>
      </c>
      <c r="AP67" s="19" t="s">
        <v>38</v>
      </c>
      <c r="AS67" s="51"/>
    </row>
    <row r="68" spans="1:45" ht="15" hidden="1" customHeight="1" x14ac:dyDescent="0.25">
      <c r="A68" s="144">
        <v>658</v>
      </c>
      <c r="B68" s="55" t="s">
        <v>67</v>
      </c>
      <c r="C68" s="62" t="s">
        <v>573</v>
      </c>
      <c r="D68" s="19" t="s">
        <v>311</v>
      </c>
      <c r="E68" s="19" t="s">
        <v>138</v>
      </c>
      <c r="F68" s="183" t="s">
        <v>1504</v>
      </c>
      <c r="G68" s="62">
        <v>95</v>
      </c>
      <c r="H68" s="62" t="s">
        <v>17</v>
      </c>
      <c r="I68" s="62">
        <v>310489</v>
      </c>
      <c r="J68" s="69" t="s">
        <v>775</v>
      </c>
      <c r="K68" s="62" t="s">
        <v>775</v>
      </c>
      <c r="L68" s="62" t="s">
        <v>1417</v>
      </c>
      <c r="M68" s="60" t="s">
        <v>972</v>
      </c>
      <c r="N68" s="23" t="s">
        <v>310</v>
      </c>
      <c r="O68" s="19" t="s">
        <v>773</v>
      </c>
      <c r="P68" s="19">
        <v>97</v>
      </c>
      <c r="Q68" s="76">
        <v>625000000</v>
      </c>
      <c r="R68" s="76">
        <v>107287500</v>
      </c>
      <c r="S68" s="76">
        <v>156250000</v>
      </c>
      <c r="T68" s="76">
        <v>361462500</v>
      </c>
      <c r="U68" s="76"/>
      <c r="V68" s="76"/>
      <c r="W68" s="76"/>
      <c r="X68" s="76"/>
      <c r="Y68" s="164">
        <f t="shared" si="0"/>
        <v>625000000</v>
      </c>
      <c r="Z68" s="164">
        <f t="shared" si="5"/>
        <v>0</v>
      </c>
      <c r="AA68" s="20">
        <v>625000000</v>
      </c>
      <c r="AB68" s="20">
        <v>562500000</v>
      </c>
      <c r="AC68" s="2">
        <v>140625000</v>
      </c>
      <c r="AD68" s="20">
        <v>96558750</v>
      </c>
      <c r="AE68" s="20">
        <v>325316250</v>
      </c>
      <c r="AF68" s="20"/>
      <c r="AG68" s="26"/>
      <c r="AH68" s="20"/>
      <c r="AI68" s="20"/>
      <c r="AJ68" s="20"/>
      <c r="AK68" s="20"/>
      <c r="AL68" s="20"/>
      <c r="AM68" s="127">
        <f t="shared" si="3"/>
        <v>562500000</v>
      </c>
      <c r="AN68" s="165">
        <f t="shared" si="4"/>
        <v>0</v>
      </c>
      <c r="AO68" s="19" t="s">
        <v>38</v>
      </c>
      <c r="AP68" s="19" t="s">
        <v>38</v>
      </c>
      <c r="AS68" s="51"/>
    </row>
    <row r="69" spans="1:45" ht="15" hidden="1" customHeight="1" x14ac:dyDescent="0.25">
      <c r="A69" s="144">
        <v>481</v>
      </c>
      <c r="B69" s="55" t="s">
        <v>67</v>
      </c>
      <c r="C69" s="62" t="s">
        <v>573</v>
      </c>
      <c r="D69" s="19" t="s">
        <v>432</v>
      </c>
      <c r="E69" s="19" t="s">
        <v>110</v>
      </c>
      <c r="F69" s="183" t="s">
        <v>1501</v>
      </c>
      <c r="G69" s="62">
        <v>95</v>
      </c>
      <c r="H69" s="62" t="s">
        <v>17</v>
      </c>
      <c r="I69" s="62">
        <v>315215</v>
      </c>
      <c r="J69" s="62" t="s">
        <v>171</v>
      </c>
      <c r="K69" s="62" t="s">
        <v>222</v>
      </c>
      <c r="L69" s="62" t="s">
        <v>1227</v>
      </c>
      <c r="M69" s="60" t="s">
        <v>973</v>
      </c>
      <c r="N69" s="19" t="s">
        <v>1244</v>
      </c>
      <c r="O69" s="19" t="s">
        <v>1290</v>
      </c>
      <c r="P69" s="19">
        <v>96</v>
      </c>
      <c r="Q69" s="76">
        <v>150000000</v>
      </c>
      <c r="R69" s="76"/>
      <c r="S69" s="76"/>
      <c r="T69" s="76"/>
      <c r="U69" s="76"/>
      <c r="V69" s="76">
        <v>15000000</v>
      </c>
      <c r="W69" s="76"/>
      <c r="X69" s="76"/>
      <c r="Y69" s="164">
        <f t="shared" si="0"/>
        <v>15000000</v>
      </c>
      <c r="Z69" s="164">
        <f t="shared" si="5"/>
        <v>135000000</v>
      </c>
      <c r="AA69" s="20">
        <v>150000000</v>
      </c>
      <c r="AB69" s="20">
        <v>135000000</v>
      </c>
      <c r="AC69" s="2"/>
      <c r="AD69" s="20"/>
      <c r="AE69" s="20"/>
      <c r="AF69" s="20"/>
      <c r="AG69" s="26"/>
      <c r="AH69" s="20"/>
      <c r="AI69" s="28">
        <v>135000000</v>
      </c>
      <c r="AJ69" s="20"/>
      <c r="AK69" s="1"/>
      <c r="AL69" s="1"/>
      <c r="AM69" s="127">
        <f t="shared" si="3"/>
        <v>135000000</v>
      </c>
      <c r="AN69" s="165">
        <f t="shared" si="4"/>
        <v>0</v>
      </c>
      <c r="AO69" s="19" t="s">
        <v>35</v>
      </c>
      <c r="AP69" s="19" t="s">
        <v>38</v>
      </c>
      <c r="AS69" s="51"/>
    </row>
    <row r="70" spans="1:45" ht="15" hidden="1" customHeight="1" x14ac:dyDescent="0.25">
      <c r="A70" s="144">
        <v>416</v>
      </c>
      <c r="B70" s="55" t="s">
        <v>67</v>
      </c>
      <c r="C70" s="62" t="s">
        <v>573</v>
      </c>
      <c r="D70" s="19" t="s">
        <v>224</v>
      </c>
      <c r="E70" s="19" t="s">
        <v>225</v>
      </c>
      <c r="F70" s="183" t="s">
        <v>1504</v>
      </c>
      <c r="G70" s="62">
        <v>95</v>
      </c>
      <c r="H70" s="62" t="s">
        <v>17</v>
      </c>
      <c r="I70" s="62">
        <v>315230</v>
      </c>
      <c r="J70" s="69" t="s">
        <v>223</v>
      </c>
      <c r="K70" s="62" t="s">
        <v>223</v>
      </c>
      <c r="L70" s="62" t="s">
        <v>1358</v>
      </c>
      <c r="M70" s="60" t="s">
        <v>974</v>
      </c>
      <c r="N70" s="23" t="s">
        <v>1244</v>
      </c>
      <c r="O70" s="19" t="s">
        <v>1228</v>
      </c>
      <c r="P70" s="19">
        <v>97</v>
      </c>
      <c r="Q70" s="76">
        <v>150000000</v>
      </c>
      <c r="R70" s="76"/>
      <c r="S70" s="76"/>
      <c r="T70" s="76"/>
      <c r="U70" s="76"/>
      <c r="V70" s="76"/>
      <c r="W70" s="76"/>
      <c r="X70" s="76"/>
      <c r="Y70" s="164">
        <f t="shared" si="0"/>
        <v>0</v>
      </c>
      <c r="Z70" s="164">
        <f t="shared" si="5"/>
        <v>150000000</v>
      </c>
      <c r="AA70" s="20">
        <v>150000000</v>
      </c>
      <c r="AB70" s="20">
        <v>135000000</v>
      </c>
      <c r="AC70" s="2"/>
      <c r="AD70" s="20"/>
      <c r="AE70" s="20"/>
      <c r="AF70" s="20"/>
      <c r="AG70" s="26"/>
      <c r="AH70" s="28"/>
      <c r="AI70" s="28">
        <v>135000000</v>
      </c>
      <c r="AJ70" s="20"/>
      <c r="AK70" s="1"/>
      <c r="AL70" s="1"/>
      <c r="AM70" s="127">
        <f t="shared" si="3"/>
        <v>135000000</v>
      </c>
      <c r="AN70" s="165">
        <f t="shared" si="4"/>
        <v>0</v>
      </c>
      <c r="AO70" s="19" t="s">
        <v>38</v>
      </c>
      <c r="AP70" s="23" t="s">
        <v>35</v>
      </c>
      <c r="AS70" s="51"/>
    </row>
    <row r="71" spans="1:45" ht="15" hidden="1" customHeight="1" x14ac:dyDescent="0.25">
      <c r="A71" s="144">
        <v>571</v>
      </c>
      <c r="B71" s="55" t="s">
        <v>67</v>
      </c>
      <c r="C71" s="62" t="s">
        <v>573</v>
      </c>
      <c r="D71" s="19" t="s">
        <v>506</v>
      </c>
      <c r="E71" s="19" t="s">
        <v>232</v>
      </c>
      <c r="F71" s="183" t="s">
        <v>1504</v>
      </c>
      <c r="G71" s="62">
        <v>95</v>
      </c>
      <c r="H71" s="62" t="s">
        <v>17</v>
      </c>
      <c r="I71" s="62">
        <v>315231</v>
      </c>
      <c r="J71" s="69" t="s">
        <v>223</v>
      </c>
      <c r="K71" s="62" t="s">
        <v>223</v>
      </c>
      <c r="L71" s="62" t="s">
        <v>1358</v>
      </c>
      <c r="M71" s="60" t="s">
        <v>975</v>
      </c>
      <c r="N71" s="23" t="s">
        <v>1244</v>
      </c>
      <c r="O71" s="19" t="s">
        <v>792</v>
      </c>
      <c r="P71" s="19">
        <v>97</v>
      </c>
      <c r="Q71" s="76">
        <v>150000000</v>
      </c>
      <c r="R71" s="76"/>
      <c r="S71" s="76"/>
      <c r="T71" s="76"/>
      <c r="U71" s="76"/>
      <c r="V71" s="76">
        <v>15000000</v>
      </c>
      <c r="W71" s="76"/>
      <c r="X71" s="76"/>
      <c r="Y71" s="164">
        <f t="shared" si="0"/>
        <v>15000000</v>
      </c>
      <c r="Z71" s="164">
        <f t="shared" si="5"/>
        <v>135000000</v>
      </c>
      <c r="AA71" s="20">
        <v>150000000</v>
      </c>
      <c r="AB71" s="20">
        <v>135000000</v>
      </c>
      <c r="AC71" s="20"/>
      <c r="AD71" s="20"/>
      <c r="AE71" s="20"/>
      <c r="AF71" s="20"/>
      <c r="AG71" s="26"/>
      <c r="AH71" s="20"/>
      <c r="AI71" s="20"/>
      <c r="AJ71" s="20"/>
      <c r="AK71" s="20"/>
      <c r="AL71" s="20"/>
      <c r="AM71" s="127">
        <f t="shared" si="3"/>
        <v>0</v>
      </c>
      <c r="AN71" s="165">
        <f t="shared" si="4"/>
        <v>135000000</v>
      </c>
      <c r="AO71" s="19" t="s">
        <v>38</v>
      </c>
      <c r="AP71" s="23" t="s">
        <v>38</v>
      </c>
      <c r="AS71" s="51"/>
    </row>
    <row r="72" spans="1:45" ht="15" hidden="1" customHeight="1" x14ac:dyDescent="0.25">
      <c r="A72" s="149">
        <v>33</v>
      </c>
      <c r="B72" s="55" t="s">
        <v>1495</v>
      </c>
      <c r="C72" s="63" t="s">
        <v>573</v>
      </c>
      <c r="D72" s="19" t="s">
        <v>164</v>
      </c>
      <c r="E72" s="19" t="s">
        <v>165</v>
      </c>
      <c r="F72" s="183" t="s">
        <v>1504</v>
      </c>
      <c r="G72" s="62">
        <v>95</v>
      </c>
      <c r="H72" s="62" t="s">
        <v>17</v>
      </c>
      <c r="I72" s="63">
        <v>315232</v>
      </c>
      <c r="J72" s="70" t="s">
        <v>163</v>
      </c>
      <c r="K72" s="63" t="s">
        <v>163</v>
      </c>
      <c r="L72" s="63" t="s">
        <v>1336</v>
      </c>
      <c r="M72" s="60" t="s">
        <v>976</v>
      </c>
      <c r="N72" s="23" t="s">
        <v>1244</v>
      </c>
      <c r="O72" s="19"/>
      <c r="P72" s="19"/>
      <c r="Q72" s="74">
        <v>150000000</v>
      </c>
      <c r="R72" s="74"/>
      <c r="S72" s="74"/>
      <c r="T72" s="74"/>
      <c r="U72" s="74"/>
      <c r="V72" s="74">
        <v>15000000</v>
      </c>
      <c r="W72" s="74"/>
      <c r="X72" s="74"/>
      <c r="Y72" s="164">
        <f t="shared" si="0"/>
        <v>15000000</v>
      </c>
      <c r="Z72" s="164">
        <f t="shared" si="5"/>
        <v>135000000</v>
      </c>
      <c r="AA72" s="20">
        <v>150000000</v>
      </c>
      <c r="AB72" s="20">
        <v>135000000</v>
      </c>
      <c r="AC72" s="20"/>
      <c r="AD72" s="20"/>
      <c r="AE72" s="20"/>
      <c r="AF72" s="20"/>
      <c r="AG72" s="26"/>
      <c r="AH72" s="20"/>
      <c r="AI72" s="28">
        <v>135000000</v>
      </c>
      <c r="AJ72" s="20"/>
      <c r="AK72" s="1"/>
      <c r="AL72" s="1"/>
      <c r="AM72" s="127">
        <f t="shared" si="3"/>
        <v>135000000</v>
      </c>
      <c r="AN72" s="165">
        <f t="shared" si="4"/>
        <v>0</v>
      </c>
      <c r="AO72" s="19" t="s">
        <v>38</v>
      </c>
      <c r="AP72" s="19"/>
      <c r="AS72" s="51"/>
    </row>
    <row r="73" spans="1:45" ht="14.25" hidden="1" customHeight="1" x14ac:dyDescent="0.25">
      <c r="A73" s="144">
        <v>581</v>
      </c>
      <c r="B73" s="55" t="s">
        <v>67</v>
      </c>
      <c r="C73" s="61" t="s">
        <v>573</v>
      </c>
      <c r="D73" s="19" t="s">
        <v>513</v>
      </c>
      <c r="E73" s="19" t="s">
        <v>43</v>
      </c>
      <c r="F73" s="183" t="s">
        <v>1501</v>
      </c>
      <c r="G73" s="62">
        <v>95</v>
      </c>
      <c r="H73" s="62" t="s">
        <v>17</v>
      </c>
      <c r="I73" s="61">
        <v>315236</v>
      </c>
      <c r="J73" s="61" t="s">
        <v>671</v>
      </c>
      <c r="K73" s="61" t="s">
        <v>775</v>
      </c>
      <c r="L73" s="61" t="s">
        <v>1418</v>
      </c>
      <c r="M73" s="60" t="s">
        <v>977</v>
      </c>
      <c r="N73" s="19" t="s">
        <v>243</v>
      </c>
      <c r="O73" s="19" t="s">
        <v>1321</v>
      </c>
      <c r="P73" s="19">
        <v>97</v>
      </c>
      <c r="Q73" s="163">
        <v>780000000</v>
      </c>
      <c r="R73" s="73">
        <v>195000000</v>
      </c>
      <c r="S73" s="73">
        <v>253300000</v>
      </c>
      <c r="T73" s="73">
        <v>108503000</v>
      </c>
      <c r="U73" s="77">
        <v>223197000</v>
      </c>
      <c r="V73" s="73"/>
      <c r="W73" s="73"/>
      <c r="X73" s="114"/>
      <c r="Y73" s="164">
        <f t="shared" si="0"/>
        <v>780000000</v>
      </c>
      <c r="Z73" s="164">
        <f t="shared" si="5"/>
        <v>0</v>
      </c>
      <c r="AA73" s="20">
        <v>780000000</v>
      </c>
      <c r="AB73" s="20">
        <v>702000000</v>
      </c>
      <c r="AC73" s="20">
        <v>175500000</v>
      </c>
      <c r="AD73" s="20">
        <v>298530000</v>
      </c>
      <c r="AE73" s="20"/>
      <c r="AF73" s="20"/>
      <c r="AG73" s="22"/>
      <c r="AH73" s="20"/>
      <c r="AI73" s="20">
        <v>227970000</v>
      </c>
      <c r="AJ73" s="20"/>
      <c r="AK73" s="1"/>
      <c r="AL73" s="1"/>
      <c r="AM73" s="127">
        <f t="shared" si="3"/>
        <v>702000000</v>
      </c>
      <c r="AN73" s="165">
        <f t="shared" si="4"/>
        <v>0</v>
      </c>
      <c r="AO73" s="19" t="s">
        <v>38</v>
      </c>
      <c r="AP73" s="19" t="s">
        <v>38</v>
      </c>
      <c r="AS73" s="51"/>
    </row>
    <row r="74" spans="1:45" ht="15" hidden="1" customHeight="1" x14ac:dyDescent="0.25">
      <c r="A74" s="144">
        <v>492</v>
      </c>
      <c r="B74" s="55" t="s">
        <v>67</v>
      </c>
      <c r="C74" s="62" t="s">
        <v>565</v>
      </c>
      <c r="D74" s="19" t="s">
        <v>439</v>
      </c>
      <c r="E74" s="19" t="s">
        <v>71</v>
      </c>
      <c r="F74" s="183" t="s">
        <v>1502</v>
      </c>
      <c r="G74" s="62">
        <v>95</v>
      </c>
      <c r="H74" s="62" t="s">
        <v>16</v>
      </c>
      <c r="I74" s="62">
        <v>48243</v>
      </c>
      <c r="J74" s="62" t="s">
        <v>784</v>
      </c>
      <c r="K74" s="62" t="s">
        <v>784</v>
      </c>
      <c r="L74" s="62" t="s">
        <v>440</v>
      </c>
      <c r="M74" s="60"/>
      <c r="N74" s="19"/>
      <c r="O74" s="19" t="s">
        <v>250</v>
      </c>
      <c r="P74" s="19">
        <v>95</v>
      </c>
      <c r="Q74" s="162">
        <v>30000000</v>
      </c>
      <c r="R74" s="76">
        <v>3000000</v>
      </c>
      <c r="S74" s="76"/>
      <c r="T74" s="76"/>
      <c r="U74" s="76"/>
      <c r="V74" s="76"/>
      <c r="W74" s="76"/>
      <c r="X74" s="115"/>
      <c r="Y74" s="164">
        <f t="shared" si="0"/>
        <v>3000000</v>
      </c>
      <c r="Z74" s="164">
        <f t="shared" si="5"/>
        <v>27000000</v>
      </c>
      <c r="AA74" s="20"/>
      <c r="AB74" s="20"/>
      <c r="AC74" s="2"/>
      <c r="AD74" s="20"/>
      <c r="AE74" s="20"/>
      <c r="AF74" s="20"/>
      <c r="AG74" s="22"/>
      <c r="AH74" s="2"/>
      <c r="AI74" s="2"/>
      <c r="AJ74" s="2"/>
      <c r="AK74" s="2"/>
      <c r="AL74" s="2"/>
      <c r="AM74" s="127">
        <f t="shared" si="3"/>
        <v>0</v>
      </c>
      <c r="AN74" s="165">
        <f t="shared" si="4"/>
        <v>0</v>
      </c>
      <c r="AO74" s="19" t="s">
        <v>35</v>
      </c>
      <c r="AP74" s="19" t="s">
        <v>38</v>
      </c>
      <c r="AS74" s="51"/>
    </row>
    <row r="75" spans="1:45" ht="15" hidden="1" customHeight="1" x14ac:dyDescent="0.25">
      <c r="A75" s="144">
        <v>462</v>
      </c>
      <c r="B75" s="55" t="s">
        <v>67</v>
      </c>
      <c r="C75" s="65" t="s">
        <v>569</v>
      </c>
      <c r="D75" s="19" t="s">
        <v>253</v>
      </c>
      <c r="E75" s="19" t="s">
        <v>64</v>
      </c>
      <c r="F75" s="183" t="s">
        <v>1501</v>
      </c>
      <c r="G75" s="62">
        <v>95</v>
      </c>
      <c r="H75" s="62" t="s">
        <v>16</v>
      </c>
      <c r="I75" s="63" t="s">
        <v>252</v>
      </c>
      <c r="J75" s="63" t="s">
        <v>757</v>
      </c>
      <c r="K75" s="63" t="s">
        <v>757</v>
      </c>
      <c r="L75" s="63" t="s">
        <v>1409</v>
      </c>
      <c r="M75" s="60" t="s">
        <v>978</v>
      </c>
      <c r="N75" s="19" t="s">
        <v>1322</v>
      </c>
      <c r="O75" s="19" t="s">
        <v>236</v>
      </c>
      <c r="P75" s="19">
        <v>95</v>
      </c>
      <c r="Q75" s="82">
        <v>782100381</v>
      </c>
      <c r="R75" s="74">
        <v>973899597</v>
      </c>
      <c r="S75" s="74"/>
      <c r="T75" s="74"/>
      <c r="U75" s="74"/>
      <c r="V75" s="74"/>
      <c r="W75" s="74"/>
      <c r="X75" s="74"/>
      <c r="Y75" s="164">
        <f t="shared" si="0"/>
        <v>973899597</v>
      </c>
      <c r="Z75" s="164">
        <f t="shared" si="5"/>
        <v>-191799216</v>
      </c>
      <c r="AA75" s="20">
        <v>460889000</v>
      </c>
      <c r="AB75" s="20">
        <v>414800100</v>
      </c>
      <c r="AC75" s="2"/>
      <c r="AD75" s="20"/>
      <c r="AE75" s="20"/>
      <c r="AF75" s="20"/>
      <c r="AG75" s="22"/>
      <c r="AH75" s="20"/>
      <c r="AI75" s="20">
        <v>414800100</v>
      </c>
      <c r="AJ75" s="20"/>
      <c r="AK75" s="2"/>
      <c r="AL75" s="2"/>
      <c r="AM75" s="127">
        <f t="shared" si="3"/>
        <v>414800100</v>
      </c>
      <c r="AN75" s="165">
        <f t="shared" si="4"/>
        <v>0</v>
      </c>
      <c r="AO75" s="19" t="s">
        <v>35</v>
      </c>
      <c r="AP75" s="19" t="s">
        <v>38</v>
      </c>
      <c r="AS75" s="51"/>
    </row>
    <row r="76" spans="1:45" hidden="1" x14ac:dyDescent="0.25">
      <c r="A76" s="144">
        <v>469</v>
      </c>
      <c r="B76" s="55" t="s">
        <v>67</v>
      </c>
      <c r="C76" s="64" t="s">
        <v>569</v>
      </c>
      <c r="D76" s="19" t="s">
        <v>257</v>
      </c>
      <c r="E76" s="19" t="s">
        <v>258</v>
      </c>
      <c r="F76" s="183" t="s">
        <v>1501</v>
      </c>
      <c r="G76" s="62">
        <v>95</v>
      </c>
      <c r="H76" s="62" t="s">
        <v>16</v>
      </c>
      <c r="I76" s="61" t="s">
        <v>252</v>
      </c>
      <c r="J76" s="61" t="s">
        <v>757</v>
      </c>
      <c r="K76" s="61" t="s">
        <v>757</v>
      </c>
      <c r="L76" s="61" t="s">
        <v>1409</v>
      </c>
      <c r="M76" s="60" t="s">
        <v>979</v>
      </c>
      <c r="N76" s="19" t="s">
        <v>1322</v>
      </c>
      <c r="O76" s="19" t="s">
        <v>236</v>
      </c>
      <c r="P76" s="19">
        <v>95</v>
      </c>
      <c r="Q76" s="73">
        <v>371573568</v>
      </c>
      <c r="R76" s="73">
        <v>973899597</v>
      </c>
      <c r="S76" s="73"/>
      <c r="T76" s="73"/>
      <c r="U76" s="73"/>
      <c r="V76" s="73"/>
      <c r="W76" s="73"/>
      <c r="X76" s="73"/>
      <c r="Y76" s="164">
        <f t="shared" si="0"/>
        <v>973899597</v>
      </c>
      <c r="Z76" s="164">
        <f t="shared" si="5"/>
        <v>-602326029</v>
      </c>
      <c r="AA76" s="20">
        <v>513010597</v>
      </c>
      <c r="AB76" s="20">
        <v>461709537</v>
      </c>
      <c r="AC76" s="2"/>
      <c r="AD76" s="20"/>
      <c r="AE76" s="20"/>
      <c r="AF76" s="20"/>
      <c r="AG76" s="22"/>
      <c r="AH76" s="20"/>
      <c r="AI76" s="20">
        <v>461709537</v>
      </c>
      <c r="AJ76" s="20"/>
      <c r="AK76" s="2"/>
      <c r="AL76" s="2"/>
      <c r="AM76" s="127">
        <f t="shared" si="3"/>
        <v>461709537</v>
      </c>
      <c r="AN76" s="165">
        <f t="shared" si="4"/>
        <v>0</v>
      </c>
      <c r="AO76" s="19" t="s">
        <v>35</v>
      </c>
      <c r="AP76" s="19" t="s">
        <v>38</v>
      </c>
      <c r="AS76" s="51"/>
    </row>
    <row r="77" spans="1:45" ht="15" hidden="1" customHeight="1" x14ac:dyDescent="0.25">
      <c r="A77" s="144">
        <v>472</v>
      </c>
      <c r="B77" s="55" t="s">
        <v>67</v>
      </c>
      <c r="C77" s="65" t="s">
        <v>569</v>
      </c>
      <c r="D77" s="19" t="s">
        <v>261</v>
      </c>
      <c r="E77" s="19" t="s">
        <v>258</v>
      </c>
      <c r="F77" s="183" t="s">
        <v>1501</v>
      </c>
      <c r="G77" s="62">
        <v>95</v>
      </c>
      <c r="H77" s="62" t="s">
        <v>16</v>
      </c>
      <c r="I77" s="63" t="s">
        <v>259</v>
      </c>
      <c r="J77" s="63" t="s">
        <v>757</v>
      </c>
      <c r="K77" s="63" t="s">
        <v>757</v>
      </c>
      <c r="L77" s="63" t="s">
        <v>1409</v>
      </c>
      <c r="M77" s="60" t="s">
        <v>980</v>
      </c>
      <c r="N77" s="19" t="s">
        <v>260</v>
      </c>
      <c r="O77" s="19" t="s">
        <v>116</v>
      </c>
      <c r="P77" s="19">
        <v>95</v>
      </c>
      <c r="Q77" s="74">
        <v>465296052</v>
      </c>
      <c r="R77" s="74">
        <v>158000000</v>
      </c>
      <c r="S77" s="79">
        <v>70966411</v>
      </c>
      <c r="T77" s="74">
        <v>95000000</v>
      </c>
      <c r="U77" s="74">
        <v>300000000</v>
      </c>
      <c r="V77" s="74"/>
      <c r="W77" s="74"/>
      <c r="X77" s="116"/>
      <c r="Y77" s="164">
        <f t="shared" si="0"/>
        <v>623966411</v>
      </c>
      <c r="Z77" s="164">
        <f t="shared" si="5"/>
        <v>-158670359</v>
      </c>
      <c r="AA77" s="20">
        <v>465296052</v>
      </c>
      <c r="AB77" s="20">
        <v>418766447</v>
      </c>
      <c r="AC77" s="28">
        <v>42200000</v>
      </c>
      <c r="AD77" s="20">
        <v>270000000</v>
      </c>
      <c r="AE77" s="20"/>
      <c r="AF77" s="20"/>
      <c r="AG77" s="22"/>
      <c r="AH77" s="20"/>
      <c r="AI77" s="20">
        <v>77532858</v>
      </c>
      <c r="AJ77" s="20">
        <v>142200000</v>
      </c>
      <c r="AK77" s="2"/>
      <c r="AL77" s="2"/>
      <c r="AM77" s="127">
        <f t="shared" si="3"/>
        <v>531932858</v>
      </c>
      <c r="AN77" s="165">
        <f t="shared" si="4"/>
        <v>-113166411</v>
      </c>
      <c r="AO77" s="19" t="s">
        <v>35</v>
      </c>
      <c r="AP77" s="19" t="s">
        <v>38</v>
      </c>
      <c r="AS77" s="51"/>
    </row>
    <row r="78" spans="1:45" hidden="1" x14ac:dyDescent="0.25">
      <c r="A78" s="144">
        <v>407</v>
      </c>
      <c r="B78" s="55" t="s">
        <v>67</v>
      </c>
      <c r="C78" s="19" t="s">
        <v>563</v>
      </c>
      <c r="D78" s="19" t="s">
        <v>220</v>
      </c>
      <c r="E78" s="60" t="s">
        <v>145</v>
      </c>
      <c r="F78" s="183" t="s">
        <v>1502</v>
      </c>
      <c r="G78" s="62">
        <v>95</v>
      </c>
      <c r="H78" s="62" t="s">
        <v>16</v>
      </c>
      <c r="I78" s="19" t="s">
        <v>219</v>
      </c>
      <c r="J78" s="19" t="s">
        <v>221</v>
      </c>
      <c r="K78" s="19" t="s">
        <v>221</v>
      </c>
      <c r="L78" s="19" t="s">
        <v>222</v>
      </c>
      <c r="M78" s="60" t="s">
        <v>981</v>
      </c>
      <c r="N78" s="19" t="s">
        <v>1267</v>
      </c>
      <c r="O78" s="19" t="s">
        <v>1323</v>
      </c>
      <c r="P78" s="19">
        <v>95</v>
      </c>
      <c r="Q78" s="20">
        <v>40000000</v>
      </c>
      <c r="R78" s="20">
        <v>36000000</v>
      </c>
      <c r="S78" s="20"/>
      <c r="T78" s="20"/>
      <c r="U78" s="20"/>
      <c r="V78" s="20"/>
      <c r="W78" s="20"/>
      <c r="X78" s="20">
        <v>4000000</v>
      </c>
      <c r="Y78" s="164">
        <f t="shared" ref="Y78:Y141" si="6">SUM(R78:V78)</f>
        <v>36000000</v>
      </c>
      <c r="Z78" s="164">
        <f t="shared" si="5"/>
        <v>4000000</v>
      </c>
      <c r="AA78" s="20">
        <v>36000000</v>
      </c>
      <c r="AB78" s="20">
        <v>32400000</v>
      </c>
      <c r="AC78" s="20"/>
      <c r="AD78" s="20"/>
      <c r="AE78" s="20"/>
      <c r="AF78" s="20"/>
      <c r="AG78" s="22"/>
      <c r="AH78" s="20"/>
      <c r="AI78" s="2">
        <v>32400000</v>
      </c>
      <c r="AJ78" s="20"/>
      <c r="AK78" s="20"/>
      <c r="AL78" s="20"/>
      <c r="AM78" s="127">
        <f t="shared" si="3"/>
        <v>32400000</v>
      </c>
      <c r="AN78" s="165">
        <f t="shared" si="4"/>
        <v>0</v>
      </c>
      <c r="AO78" s="19" t="s">
        <v>35</v>
      </c>
      <c r="AP78" s="19" t="s">
        <v>38</v>
      </c>
      <c r="AS78" s="51"/>
    </row>
    <row r="79" spans="1:45" hidden="1" x14ac:dyDescent="0.25">
      <c r="A79" s="144">
        <v>448</v>
      </c>
      <c r="B79" s="55" t="s">
        <v>67</v>
      </c>
      <c r="C79" s="19" t="s">
        <v>556</v>
      </c>
      <c r="D79" s="19" t="s">
        <v>239</v>
      </c>
      <c r="E79" s="19" t="s">
        <v>240</v>
      </c>
      <c r="F79" s="183" t="s">
        <v>1501</v>
      </c>
      <c r="G79" s="62">
        <v>95</v>
      </c>
      <c r="H79" s="62" t="s">
        <v>16</v>
      </c>
      <c r="I79" s="19" t="s">
        <v>237</v>
      </c>
      <c r="J79" s="19" t="s">
        <v>676</v>
      </c>
      <c r="K79" s="19" t="s">
        <v>1291</v>
      </c>
      <c r="L79" s="19" t="s">
        <v>241</v>
      </c>
      <c r="M79" s="60" t="s">
        <v>982</v>
      </c>
      <c r="N79" s="19" t="s">
        <v>238</v>
      </c>
      <c r="O79" s="19" t="s">
        <v>241</v>
      </c>
      <c r="P79" s="19">
        <v>95</v>
      </c>
      <c r="Q79" s="20">
        <v>20000000</v>
      </c>
      <c r="R79" s="20"/>
      <c r="S79" s="20"/>
      <c r="T79" s="20"/>
      <c r="U79" s="20"/>
      <c r="V79" s="20"/>
      <c r="W79" s="20"/>
      <c r="X79" s="20"/>
      <c r="Y79" s="164">
        <f t="shared" si="6"/>
        <v>0</v>
      </c>
      <c r="Z79" s="164">
        <f t="shared" si="5"/>
        <v>20000000</v>
      </c>
      <c r="AA79" s="20">
        <v>20000000</v>
      </c>
      <c r="AB79" s="20">
        <v>18000000</v>
      </c>
      <c r="AC79" s="1"/>
      <c r="AD79" s="20"/>
      <c r="AE79" s="20"/>
      <c r="AF79" s="20"/>
      <c r="AG79" s="26"/>
      <c r="AH79" s="20"/>
      <c r="AI79" s="20">
        <v>18000000</v>
      </c>
      <c r="AJ79" s="2"/>
      <c r="AK79" s="2"/>
      <c r="AL79" s="2"/>
      <c r="AM79" s="127">
        <f t="shared" ref="AM79:AM142" si="7">SUM(AC79:AJ79)</f>
        <v>18000000</v>
      </c>
      <c r="AN79" s="165">
        <f t="shared" si="4"/>
        <v>0</v>
      </c>
      <c r="AO79" s="19" t="s">
        <v>35</v>
      </c>
      <c r="AP79" s="19" t="s">
        <v>38</v>
      </c>
      <c r="AS79" s="51"/>
    </row>
    <row r="80" spans="1:45" hidden="1" x14ac:dyDescent="0.25">
      <c r="A80" s="144">
        <v>575</v>
      </c>
      <c r="B80" s="55" t="s">
        <v>67</v>
      </c>
      <c r="C80" s="19" t="s">
        <v>58</v>
      </c>
      <c r="D80" s="19" t="s">
        <v>508</v>
      </c>
      <c r="E80" s="19" t="s">
        <v>309</v>
      </c>
      <c r="F80" s="183" t="s">
        <v>1505</v>
      </c>
      <c r="G80" s="62">
        <v>95</v>
      </c>
      <c r="H80" s="62" t="s">
        <v>17</v>
      </c>
      <c r="I80" s="19" t="s">
        <v>507</v>
      </c>
      <c r="J80" s="19" t="s">
        <v>803</v>
      </c>
      <c r="K80" s="19" t="s">
        <v>803</v>
      </c>
      <c r="L80" s="19" t="s">
        <v>509</v>
      </c>
      <c r="M80" s="60"/>
      <c r="N80" s="19"/>
      <c r="O80" s="19" t="s">
        <v>1324</v>
      </c>
      <c r="P80" s="19">
        <v>97</v>
      </c>
      <c r="Q80" s="20">
        <v>200000000</v>
      </c>
      <c r="R80" s="20"/>
      <c r="S80" s="20"/>
      <c r="T80" s="20"/>
      <c r="U80" s="20"/>
      <c r="V80" s="20"/>
      <c r="W80" s="20"/>
      <c r="X80" s="20"/>
      <c r="Y80" s="164">
        <f t="shared" si="6"/>
        <v>0</v>
      </c>
      <c r="Z80" s="164">
        <f t="shared" si="5"/>
        <v>200000000</v>
      </c>
      <c r="AA80" s="20"/>
      <c r="AB80" s="20"/>
      <c r="AC80" s="20"/>
      <c r="AD80" s="20"/>
      <c r="AE80" s="20"/>
      <c r="AF80" s="20"/>
      <c r="AG80" s="26"/>
      <c r="AH80" s="20"/>
      <c r="AI80" s="20"/>
      <c r="AJ80" s="20"/>
      <c r="AK80" s="20"/>
      <c r="AL80" s="20"/>
      <c r="AM80" s="127">
        <f t="shared" si="7"/>
        <v>0</v>
      </c>
      <c r="AN80" s="165">
        <f t="shared" si="4"/>
        <v>0</v>
      </c>
      <c r="AO80" s="19" t="s">
        <v>35</v>
      </c>
      <c r="AP80" s="19" t="s">
        <v>38</v>
      </c>
      <c r="AS80" s="51"/>
    </row>
    <row r="81" spans="1:45" hidden="1" x14ac:dyDescent="0.25">
      <c r="A81" s="144">
        <v>564</v>
      </c>
      <c r="B81" s="55" t="s">
        <v>67</v>
      </c>
      <c r="C81" s="19" t="s">
        <v>567</v>
      </c>
      <c r="D81" s="19" t="s">
        <v>500</v>
      </c>
      <c r="E81" s="19" t="s">
        <v>81</v>
      </c>
      <c r="F81" s="183" t="s">
        <v>1501</v>
      </c>
      <c r="G81" s="62">
        <v>95</v>
      </c>
      <c r="H81" s="62" t="s">
        <v>17</v>
      </c>
      <c r="I81" s="19" t="s">
        <v>499</v>
      </c>
      <c r="J81" s="19" t="s">
        <v>805</v>
      </c>
      <c r="K81" s="19" t="s">
        <v>501</v>
      </c>
      <c r="L81" s="19" t="s">
        <v>992</v>
      </c>
      <c r="M81" s="60" t="s">
        <v>983</v>
      </c>
      <c r="N81" s="19" t="s">
        <v>1263</v>
      </c>
      <c r="O81" s="19" t="s">
        <v>992</v>
      </c>
      <c r="P81" s="19">
        <v>96</v>
      </c>
      <c r="Q81" s="20">
        <v>20000000</v>
      </c>
      <c r="R81" s="20">
        <v>2000000</v>
      </c>
      <c r="S81" s="20"/>
      <c r="T81" s="20"/>
      <c r="U81" s="20"/>
      <c r="V81" s="20"/>
      <c r="W81" s="20"/>
      <c r="X81" s="2"/>
      <c r="Y81" s="164">
        <f t="shared" si="6"/>
        <v>2000000</v>
      </c>
      <c r="Z81" s="164">
        <f t="shared" si="5"/>
        <v>18000000</v>
      </c>
      <c r="AA81" s="20">
        <v>20000000</v>
      </c>
      <c r="AB81" s="20">
        <v>18000000</v>
      </c>
      <c r="AC81" s="2"/>
      <c r="AD81" s="20"/>
      <c r="AE81" s="20"/>
      <c r="AF81" s="34"/>
      <c r="AG81" s="26"/>
      <c r="AH81" s="20"/>
      <c r="AI81" s="28">
        <v>18000000</v>
      </c>
      <c r="AJ81" s="34"/>
      <c r="AK81" s="4"/>
      <c r="AL81" s="4"/>
      <c r="AM81" s="127">
        <f t="shared" si="7"/>
        <v>18000000</v>
      </c>
      <c r="AN81" s="165">
        <f t="shared" si="4"/>
        <v>0</v>
      </c>
      <c r="AO81" s="19" t="s">
        <v>38</v>
      </c>
      <c r="AP81" s="19" t="s">
        <v>38</v>
      </c>
      <c r="AS81" s="51"/>
    </row>
    <row r="82" spans="1:45" hidden="1" x14ac:dyDescent="0.25">
      <c r="A82" s="144">
        <v>593</v>
      </c>
      <c r="B82" s="55" t="s">
        <v>67</v>
      </c>
      <c r="C82" s="19" t="s">
        <v>567</v>
      </c>
      <c r="D82" s="19" t="s">
        <v>527</v>
      </c>
      <c r="E82" s="19" t="s">
        <v>528</v>
      </c>
      <c r="F82" s="183" t="s">
        <v>1505</v>
      </c>
      <c r="G82" s="62">
        <v>95</v>
      </c>
      <c r="H82" s="62" t="s">
        <v>16</v>
      </c>
      <c r="I82" s="19" t="s">
        <v>526</v>
      </c>
      <c r="J82" s="23" t="s">
        <v>276</v>
      </c>
      <c r="K82" s="19" t="s">
        <v>1229</v>
      </c>
      <c r="L82" s="19" t="s">
        <v>991</v>
      </c>
      <c r="M82" s="60" t="s">
        <v>984</v>
      </c>
      <c r="N82" s="23" t="s">
        <v>1263</v>
      </c>
      <c r="O82" s="19" t="s">
        <v>529</v>
      </c>
      <c r="P82" s="19">
        <v>96</v>
      </c>
      <c r="Q82" s="20">
        <v>60000000</v>
      </c>
      <c r="R82" s="20">
        <v>108000000</v>
      </c>
      <c r="S82" s="20"/>
      <c r="T82" s="20"/>
      <c r="U82" s="20"/>
      <c r="V82" s="20"/>
      <c r="W82" s="20"/>
      <c r="X82" s="20"/>
      <c r="Y82" s="164">
        <f t="shared" si="6"/>
        <v>108000000</v>
      </c>
      <c r="Z82" s="164">
        <f t="shared" si="5"/>
        <v>-48000000</v>
      </c>
      <c r="AA82" s="20">
        <v>60000000</v>
      </c>
      <c r="AB82" s="20">
        <v>54000000</v>
      </c>
      <c r="AC82" s="2"/>
      <c r="AD82" s="20"/>
      <c r="AE82" s="20"/>
      <c r="AF82" s="20"/>
      <c r="AG82" s="22"/>
      <c r="AH82" s="20"/>
      <c r="AI82" s="20">
        <v>48000000</v>
      </c>
      <c r="AJ82" s="20"/>
      <c r="AK82" s="2"/>
      <c r="AL82" s="2"/>
      <c r="AM82" s="127">
        <f t="shared" si="7"/>
        <v>48000000</v>
      </c>
      <c r="AN82" s="165">
        <f t="shared" si="4"/>
        <v>6000000</v>
      </c>
      <c r="AO82" s="19" t="s">
        <v>35</v>
      </c>
      <c r="AP82" s="23" t="s">
        <v>38</v>
      </c>
      <c r="AS82" s="51"/>
    </row>
    <row r="83" spans="1:45" hidden="1" x14ac:dyDescent="0.25">
      <c r="A83" s="144">
        <v>493</v>
      </c>
      <c r="B83" s="55" t="s">
        <v>67</v>
      </c>
      <c r="C83" s="19" t="s">
        <v>567</v>
      </c>
      <c r="D83" s="19" t="s">
        <v>442</v>
      </c>
      <c r="E83" s="19" t="s">
        <v>349</v>
      </c>
      <c r="F83" s="183" t="s">
        <v>1504</v>
      </c>
      <c r="G83" s="62">
        <v>95</v>
      </c>
      <c r="H83" s="62" t="s">
        <v>16</v>
      </c>
      <c r="I83" s="19" t="s">
        <v>441</v>
      </c>
      <c r="J83" s="19" t="s">
        <v>276</v>
      </c>
      <c r="K83" s="19" t="s">
        <v>1229</v>
      </c>
      <c r="L83" s="19" t="s">
        <v>991</v>
      </c>
      <c r="M83" s="60" t="s">
        <v>985</v>
      </c>
      <c r="N83" s="19" t="s">
        <v>1268</v>
      </c>
      <c r="O83" s="19" t="s">
        <v>1407</v>
      </c>
      <c r="P83" s="19">
        <v>96</v>
      </c>
      <c r="Q83" s="20">
        <v>60000000</v>
      </c>
      <c r="R83" s="20">
        <v>108000000</v>
      </c>
      <c r="S83" s="20"/>
      <c r="T83" s="20"/>
      <c r="U83" s="20"/>
      <c r="V83" s="20"/>
      <c r="W83" s="20"/>
      <c r="X83" s="20"/>
      <c r="Y83" s="164">
        <f t="shared" si="6"/>
        <v>108000000</v>
      </c>
      <c r="Z83" s="164">
        <f t="shared" si="5"/>
        <v>-48000000</v>
      </c>
      <c r="AA83" s="20">
        <v>60000000</v>
      </c>
      <c r="AB83" s="20">
        <v>54000000</v>
      </c>
      <c r="AC83" s="20">
        <v>13500000</v>
      </c>
      <c r="AD83" s="20"/>
      <c r="AE83" s="20"/>
      <c r="AF83" s="20"/>
      <c r="AG83" s="22"/>
      <c r="AH83" s="20"/>
      <c r="AI83" s="20">
        <v>34500000</v>
      </c>
      <c r="AJ83" s="20"/>
      <c r="AK83" s="20"/>
      <c r="AL83" s="2"/>
      <c r="AM83" s="127">
        <f t="shared" si="7"/>
        <v>48000000</v>
      </c>
      <c r="AN83" s="165">
        <f t="shared" si="4"/>
        <v>6000000</v>
      </c>
      <c r="AO83" s="19" t="s">
        <v>38</v>
      </c>
      <c r="AP83" s="19" t="s">
        <v>38</v>
      </c>
      <c r="AS83" s="51"/>
    </row>
    <row r="84" spans="1:45" hidden="1" x14ac:dyDescent="0.25">
      <c r="A84" s="149">
        <v>1459</v>
      </c>
      <c r="B84" s="55" t="s">
        <v>1495</v>
      </c>
      <c r="C84" s="19" t="s">
        <v>549</v>
      </c>
      <c r="D84" s="19" t="s">
        <v>102</v>
      </c>
      <c r="E84" s="19" t="s">
        <v>33</v>
      </c>
      <c r="F84" s="183" t="s">
        <v>1504</v>
      </c>
      <c r="G84" s="62">
        <v>95</v>
      </c>
      <c r="H84" s="62" t="s">
        <v>16</v>
      </c>
      <c r="I84" s="19">
        <v>1751</v>
      </c>
      <c r="J84" s="19" t="s">
        <v>808</v>
      </c>
      <c r="K84" s="19" t="s">
        <v>1292</v>
      </c>
      <c r="L84" s="61" t="s">
        <v>989</v>
      </c>
      <c r="M84" s="60" t="s">
        <v>986</v>
      </c>
      <c r="N84" s="19" t="s">
        <v>1447</v>
      </c>
      <c r="O84" s="19"/>
      <c r="P84" s="19"/>
      <c r="Q84" s="20">
        <v>5000000000</v>
      </c>
      <c r="R84" s="28">
        <v>5125000000</v>
      </c>
      <c r="S84" s="20"/>
      <c r="T84" s="20"/>
      <c r="U84" s="20"/>
      <c r="V84" s="20"/>
      <c r="W84" s="20"/>
      <c r="X84" s="20"/>
      <c r="Y84" s="164">
        <f t="shared" si="6"/>
        <v>5125000000</v>
      </c>
      <c r="Z84" s="164">
        <f t="shared" si="5"/>
        <v>-125000000</v>
      </c>
      <c r="AA84" s="20">
        <v>488500000</v>
      </c>
      <c r="AB84" s="20">
        <v>488500000</v>
      </c>
      <c r="AC84" s="20"/>
      <c r="AD84" s="20"/>
      <c r="AE84" s="20"/>
      <c r="AF84" s="20"/>
      <c r="AG84" s="20"/>
      <c r="AH84" s="20"/>
      <c r="AI84" s="20">
        <v>488500000</v>
      </c>
      <c r="AJ84" s="20"/>
      <c r="AK84" s="20"/>
      <c r="AL84" s="20"/>
      <c r="AM84" s="127">
        <f t="shared" si="7"/>
        <v>488500000</v>
      </c>
      <c r="AN84" s="165">
        <f t="shared" si="4"/>
        <v>0</v>
      </c>
      <c r="AO84" s="19" t="s">
        <v>35</v>
      </c>
      <c r="AP84" s="19"/>
      <c r="AS84" s="51"/>
    </row>
    <row r="85" spans="1:45" hidden="1" x14ac:dyDescent="0.25">
      <c r="A85" s="149">
        <v>1448</v>
      </c>
      <c r="B85" s="55" t="s">
        <v>1495</v>
      </c>
      <c r="C85" s="19" t="s">
        <v>549</v>
      </c>
      <c r="D85" s="19" t="s">
        <v>65</v>
      </c>
      <c r="E85" s="19" t="s">
        <v>33</v>
      </c>
      <c r="F85" s="183" t="s">
        <v>1504</v>
      </c>
      <c r="G85" s="62">
        <v>95</v>
      </c>
      <c r="H85" s="62" t="s">
        <v>16</v>
      </c>
      <c r="I85" s="19">
        <v>1751</v>
      </c>
      <c r="J85" s="19" t="s">
        <v>808</v>
      </c>
      <c r="K85" s="19" t="s">
        <v>808</v>
      </c>
      <c r="L85" s="61" t="s">
        <v>990</v>
      </c>
      <c r="M85" s="60" t="s">
        <v>987</v>
      </c>
      <c r="N85" s="23" t="s">
        <v>1303</v>
      </c>
      <c r="O85" s="19"/>
      <c r="P85" s="19"/>
      <c r="Q85" s="20">
        <v>5000000000</v>
      </c>
      <c r="R85" s="28">
        <v>5125000000</v>
      </c>
      <c r="S85" s="20"/>
      <c r="T85" s="20"/>
      <c r="U85" s="20"/>
      <c r="V85" s="20"/>
      <c r="W85" s="20"/>
      <c r="X85" s="20"/>
      <c r="Y85" s="164">
        <f t="shared" si="6"/>
        <v>5125000000</v>
      </c>
      <c r="Z85" s="164">
        <f t="shared" si="5"/>
        <v>-125000000</v>
      </c>
      <c r="AA85" s="20">
        <v>510000000</v>
      </c>
      <c r="AB85" s="20">
        <v>510000000</v>
      </c>
      <c r="AC85" s="2">
        <v>204000000</v>
      </c>
      <c r="AD85" s="2"/>
      <c r="AE85" s="20"/>
      <c r="AF85" s="20"/>
      <c r="AG85" s="22"/>
      <c r="AH85" s="20"/>
      <c r="AI85" s="20">
        <v>306000000</v>
      </c>
      <c r="AJ85" s="20"/>
      <c r="AK85" s="2"/>
      <c r="AL85" s="2"/>
      <c r="AM85" s="127">
        <f t="shared" si="7"/>
        <v>510000000</v>
      </c>
      <c r="AN85" s="165">
        <f t="shared" si="4"/>
        <v>0</v>
      </c>
      <c r="AO85" s="19" t="s">
        <v>35</v>
      </c>
      <c r="AP85" s="19"/>
      <c r="AS85" s="51"/>
    </row>
    <row r="86" spans="1:45" ht="14.25" hidden="1" customHeight="1" x14ac:dyDescent="0.25">
      <c r="A86" s="144">
        <v>525</v>
      </c>
      <c r="B86" s="55" t="s">
        <v>67</v>
      </c>
      <c r="C86" s="61" t="s">
        <v>549</v>
      </c>
      <c r="D86" s="19" t="s">
        <v>459</v>
      </c>
      <c r="E86" s="30" t="s">
        <v>458</v>
      </c>
      <c r="F86" s="183" t="s">
        <v>1504</v>
      </c>
      <c r="G86" s="62">
        <v>95</v>
      </c>
      <c r="H86" s="62" t="s">
        <v>16</v>
      </c>
      <c r="I86" s="61">
        <v>1751</v>
      </c>
      <c r="J86" s="61" t="s">
        <v>808</v>
      </c>
      <c r="K86" s="19" t="s">
        <v>808</v>
      </c>
      <c r="L86" s="61" t="s">
        <v>989</v>
      </c>
      <c r="M86" s="60" t="s">
        <v>988</v>
      </c>
      <c r="N86" s="23" t="s">
        <v>1303</v>
      </c>
      <c r="O86" s="19"/>
      <c r="P86" s="19"/>
      <c r="Q86" s="73">
        <v>5000000000</v>
      </c>
      <c r="R86" s="77">
        <v>5125000000</v>
      </c>
      <c r="S86" s="73"/>
      <c r="T86" s="73"/>
      <c r="U86" s="73"/>
      <c r="V86" s="73"/>
      <c r="W86" s="73"/>
      <c r="X86" s="73"/>
      <c r="Y86" s="164">
        <f t="shared" si="6"/>
        <v>5125000000</v>
      </c>
      <c r="Z86" s="164">
        <f t="shared" si="5"/>
        <v>-125000000</v>
      </c>
      <c r="AA86" s="35">
        <v>310000000</v>
      </c>
      <c r="AB86" s="35">
        <v>310000000</v>
      </c>
      <c r="AC86" s="11">
        <v>124000000</v>
      </c>
      <c r="AD86" s="11"/>
      <c r="AE86" s="35"/>
      <c r="AF86" s="35"/>
      <c r="AG86" s="22"/>
      <c r="AH86" s="35"/>
      <c r="AI86" s="35">
        <v>186000000</v>
      </c>
      <c r="AJ86" s="11"/>
      <c r="AK86" s="11"/>
      <c r="AL86" s="11"/>
      <c r="AM86" s="127">
        <f t="shared" si="7"/>
        <v>310000000</v>
      </c>
      <c r="AN86" s="165">
        <f t="shared" si="4"/>
        <v>0</v>
      </c>
      <c r="AO86" s="19" t="s">
        <v>35</v>
      </c>
      <c r="AP86" s="23" t="s">
        <v>38</v>
      </c>
      <c r="AS86" s="51"/>
    </row>
    <row r="87" spans="1:45" ht="15" hidden="1" customHeight="1" x14ac:dyDescent="0.25">
      <c r="A87" s="144">
        <v>526</v>
      </c>
      <c r="B87" s="55" t="s">
        <v>67</v>
      </c>
      <c r="C87" s="62" t="s">
        <v>549</v>
      </c>
      <c r="D87" s="19" t="s">
        <v>460</v>
      </c>
      <c r="E87" s="19" t="s">
        <v>66</v>
      </c>
      <c r="F87" s="183" t="s">
        <v>1501</v>
      </c>
      <c r="G87" s="62">
        <v>95</v>
      </c>
      <c r="H87" s="62" t="s">
        <v>16</v>
      </c>
      <c r="I87" s="62">
        <v>1751</v>
      </c>
      <c r="J87" s="62" t="s">
        <v>808</v>
      </c>
      <c r="K87" s="19" t="s">
        <v>808</v>
      </c>
      <c r="L87" s="61" t="s">
        <v>989</v>
      </c>
      <c r="M87" s="60" t="s">
        <v>993</v>
      </c>
      <c r="N87" s="23" t="s">
        <v>1303</v>
      </c>
      <c r="O87" s="19"/>
      <c r="P87" s="19"/>
      <c r="Q87" s="76">
        <v>5000000000</v>
      </c>
      <c r="R87" s="78">
        <v>5125000000</v>
      </c>
      <c r="S87" s="76"/>
      <c r="T87" s="76"/>
      <c r="U87" s="76"/>
      <c r="V87" s="76"/>
      <c r="W87" s="76"/>
      <c r="X87" s="76"/>
      <c r="Y87" s="164">
        <f t="shared" si="6"/>
        <v>5125000000</v>
      </c>
      <c r="Z87" s="164">
        <f t="shared" si="5"/>
        <v>-125000000</v>
      </c>
      <c r="AA87" s="20">
        <v>620000000</v>
      </c>
      <c r="AB87" s="20">
        <v>620000000</v>
      </c>
      <c r="AC87" s="2">
        <v>248000000</v>
      </c>
      <c r="AD87" s="2"/>
      <c r="AE87" s="20"/>
      <c r="AF87" s="20"/>
      <c r="AG87" s="22"/>
      <c r="AH87" s="20"/>
      <c r="AI87" s="20">
        <v>372000000</v>
      </c>
      <c r="AJ87" s="2"/>
      <c r="AK87" s="2"/>
      <c r="AL87" s="2"/>
      <c r="AM87" s="127">
        <f t="shared" si="7"/>
        <v>620000000</v>
      </c>
      <c r="AN87" s="165">
        <f t="shared" ref="AN87:AN150" si="8">SUM(AB87,-AM87,-AL87,-AK87)</f>
        <v>0</v>
      </c>
      <c r="AO87" s="19" t="s">
        <v>35</v>
      </c>
      <c r="AP87" s="23" t="s">
        <v>38</v>
      </c>
      <c r="AS87" s="51"/>
    </row>
    <row r="88" spans="1:45" ht="15" hidden="1" customHeight="1" x14ac:dyDescent="0.25">
      <c r="A88" s="144">
        <v>535</v>
      </c>
      <c r="B88" s="55" t="s">
        <v>67</v>
      </c>
      <c r="C88" s="62" t="s">
        <v>549</v>
      </c>
      <c r="D88" s="19" t="s">
        <v>464</v>
      </c>
      <c r="E88" s="19" t="s">
        <v>33</v>
      </c>
      <c r="F88" s="183" t="s">
        <v>1504</v>
      </c>
      <c r="G88" s="62">
        <v>95</v>
      </c>
      <c r="H88" s="62" t="s">
        <v>16</v>
      </c>
      <c r="I88" s="62">
        <v>1751</v>
      </c>
      <c r="J88" s="62" t="s">
        <v>808</v>
      </c>
      <c r="K88" s="19" t="s">
        <v>808</v>
      </c>
      <c r="L88" s="61" t="s">
        <v>989</v>
      </c>
      <c r="M88" s="60" t="s">
        <v>994</v>
      </c>
      <c r="N88" s="19" t="s">
        <v>1303</v>
      </c>
      <c r="O88" s="19"/>
      <c r="P88" s="19"/>
      <c r="Q88" s="76">
        <v>5000000000</v>
      </c>
      <c r="R88" s="78">
        <v>5125000000</v>
      </c>
      <c r="S88" s="76"/>
      <c r="T88" s="76"/>
      <c r="U88" s="76"/>
      <c r="V88" s="76"/>
      <c r="W88" s="76"/>
      <c r="X88" s="76"/>
      <c r="Y88" s="164">
        <f t="shared" si="6"/>
        <v>5125000000</v>
      </c>
      <c r="Z88" s="164">
        <f t="shared" si="5"/>
        <v>-125000000</v>
      </c>
      <c r="AA88" s="20">
        <v>960000000</v>
      </c>
      <c r="AB88" s="20">
        <v>960000000</v>
      </c>
      <c r="AC88" s="2">
        <v>384000000</v>
      </c>
      <c r="AD88" s="2"/>
      <c r="AE88" s="20"/>
      <c r="AF88" s="20"/>
      <c r="AG88" s="22"/>
      <c r="AH88" s="20"/>
      <c r="AI88" s="20">
        <v>576000000</v>
      </c>
      <c r="AJ88" s="2"/>
      <c r="AK88" s="2"/>
      <c r="AL88" s="2"/>
      <c r="AM88" s="127">
        <f t="shared" si="7"/>
        <v>960000000</v>
      </c>
      <c r="AN88" s="165">
        <f t="shared" si="8"/>
        <v>0</v>
      </c>
      <c r="AO88" s="19" t="s">
        <v>35</v>
      </c>
      <c r="AP88" s="19" t="s">
        <v>38</v>
      </c>
      <c r="AS88" s="51"/>
    </row>
    <row r="89" spans="1:45" ht="15" hidden="1" customHeight="1" x14ac:dyDescent="0.25">
      <c r="A89" s="144">
        <v>624</v>
      </c>
      <c r="B89" s="55" t="s">
        <v>67</v>
      </c>
      <c r="C89" s="62" t="s">
        <v>557</v>
      </c>
      <c r="D89" s="19" t="s">
        <v>274</v>
      </c>
      <c r="E89" s="19" t="s">
        <v>245</v>
      </c>
      <c r="F89" s="183" t="s">
        <v>1502</v>
      </c>
      <c r="G89" s="62">
        <v>95</v>
      </c>
      <c r="H89" s="62" t="s">
        <v>16</v>
      </c>
      <c r="I89" s="62" t="s">
        <v>273</v>
      </c>
      <c r="J89" s="69" t="s">
        <v>809</v>
      </c>
      <c r="K89" s="62" t="s">
        <v>275</v>
      </c>
      <c r="L89" s="62" t="s">
        <v>276</v>
      </c>
      <c r="M89" s="60" t="s">
        <v>995</v>
      </c>
      <c r="N89" s="23" t="s">
        <v>243</v>
      </c>
      <c r="O89" s="19" t="s">
        <v>1325</v>
      </c>
      <c r="P89" s="19">
        <v>96</v>
      </c>
      <c r="Q89" s="76">
        <v>90000000</v>
      </c>
      <c r="R89" s="76">
        <v>90000000</v>
      </c>
      <c r="S89" s="76"/>
      <c r="T89" s="76"/>
      <c r="U89" s="76"/>
      <c r="V89" s="76"/>
      <c r="W89" s="76"/>
      <c r="X89" s="76"/>
      <c r="Y89" s="164">
        <f t="shared" si="6"/>
        <v>90000000</v>
      </c>
      <c r="Z89" s="164">
        <f t="shared" si="5"/>
        <v>0</v>
      </c>
      <c r="AA89" s="20">
        <v>90000000</v>
      </c>
      <c r="AB89" s="20">
        <v>81000000</v>
      </c>
      <c r="AC89" s="2"/>
      <c r="AD89" s="20"/>
      <c r="AE89" s="20"/>
      <c r="AF89" s="20"/>
      <c r="AG89" s="22"/>
      <c r="AH89" s="20"/>
      <c r="AI89" s="20">
        <v>81000000</v>
      </c>
      <c r="AJ89" s="2"/>
      <c r="AK89" s="2"/>
      <c r="AL89" s="2"/>
      <c r="AM89" s="127">
        <f t="shared" si="7"/>
        <v>81000000</v>
      </c>
      <c r="AN89" s="165">
        <f t="shared" si="8"/>
        <v>0</v>
      </c>
      <c r="AO89" s="19" t="s">
        <v>35</v>
      </c>
      <c r="AP89" s="23" t="s">
        <v>38</v>
      </c>
      <c r="AS89" s="51"/>
    </row>
    <row r="90" spans="1:45" ht="15" hidden="1" customHeight="1" x14ac:dyDescent="0.25">
      <c r="A90" s="144">
        <v>485</v>
      </c>
      <c r="B90" s="55" t="s">
        <v>67</v>
      </c>
      <c r="C90" s="63" t="s">
        <v>558</v>
      </c>
      <c r="D90" s="19" t="s">
        <v>436</v>
      </c>
      <c r="E90" s="19" t="s">
        <v>349</v>
      </c>
      <c r="F90" s="183" t="s">
        <v>1504</v>
      </c>
      <c r="G90" s="62">
        <v>95</v>
      </c>
      <c r="H90" s="62" t="s">
        <v>17</v>
      </c>
      <c r="I90" s="63">
        <v>14465</v>
      </c>
      <c r="J90" s="63" t="s">
        <v>116</v>
      </c>
      <c r="K90" s="63" t="s">
        <v>116</v>
      </c>
      <c r="L90" s="63" t="s">
        <v>1293</v>
      </c>
      <c r="M90" s="60" t="s">
        <v>996</v>
      </c>
      <c r="N90" s="19" t="s">
        <v>198</v>
      </c>
      <c r="O90" s="19" t="s">
        <v>1431</v>
      </c>
      <c r="P90" s="19">
        <v>96</v>
      </c>
      <c r="Q90" s="74">
        <v>70000000</v>
      </c>
      <c r="R90" s="74">
        <v>70000000</v>
      </c>
      <c r="S90" s="74"/>
      <c r="T90" s="74"/>
      <c r="U90" s="74"/>
      <c r="V90" s="74"/>
      <c r="W90" s="74"/>
      <c r="X90" s="72"/>
      <c r="Y90" s="164">
        <f t="shared" si="6"/>
        <v>70000000</v>
      </c>
      <c r="Z90" s="164">
        <f t="shared" si="5"/>
        <v>0</v>
      </c>
      <c r="AA90" s="20">
        <v>70000000</v>
      </c>
      <c r="AB90" s="20">
        <v>63000000</v>
      </c>
      <c r="AC90" s="2"/>
      <c r="AD90" s="20"/>
      <c r="AE90" s="20"/>
      <c r="AF90" s="20"/>
      <c r="AG90" s="22"/>
      <c r="AH90" s="20"/>
      <c r="AI90" s="20">
        <v>63000000</v>
      </c>
      <c r="AJ90" s="2"/>
      <c r="AK90" s="2"/>
      <c r="AL90" s="2"/>
      <c r="AM90" s="127">
        <f t="shared" si="7"/>
        <v>63000000</v>
      </c>
      <c r="AN90" s="165">
        <f t="shared" si="8"/>
        <v>0</v>
      </c>
      <c r="AO90" s="19" t="s">
        <v>35</v>
      </c>
      <c r="AP90" s="19" t="s">
        <v>38</v>
      </c>
      <c r="AS90" s="51"/>
    </row>
    <row r="91" spans="1:45" ht="14.25" hidden="1" customHeight="1" x14ac:dyDescent="0.25">
      <c r="A91" s="144">
        <v>500</v>
      </c>
      <c r="B91" s="55" t="s">
        <v>67</v>
      </c>
      <c r="C91" s="61" t="s">
        <v>554</v>
      </c>
      <c r="D91" s="19" t="s">
        <v>447</v>
      </c>
      <c r="E91" s="19" t="s">
        <v>205</v>
      </c>
      <c r="F91" s="183" t="s">
        <v>1502</v>
      </c>
      <c r="G91" s="62">
        <v>95</v>
      </c>
      <c r="H91" s="62" t="s">
        <v>16</v>
      </c>
      <c r="I91" s="61" t="s">
        <v>446</v>
      </c>
      <c r="J91" s="61" t="s">
        <v>814</v>
      </c>
      <c r="K91" s="61" t="s">
        <v>814</v>
      </c>
      <c r="L91" s="61" t="s">
        <v>310</v>
      </c>
      <c r="M91" s="60" t="s">
        <v>997</v>
      </c>
      <c r="N91" s="19" t="s">
        <v>1244</v>
      </c>
      <c r="O91" s="32" t="s">
        <v>125</v>
      </c>
      <c r="P91" s="32">
        <v>96</v>
      </c>
      <c r="Q91" s="73">
        <v>120000000</v>
      </c>
      <c r="R91" s="73">
        <v>120000000</v>
      </c>
      <c r="S91" s="73"/>
      <c r="T91" s="73"/>
      <c r="U91" s="73"/>
      <c r="V91" s="73"/>
      <c r="W91" s="73"/>
      <c r="X91" s="71"/>
      <c r="Y91" s="164">
        <f t="shared" si="6"/>
        <v>120000000</v>
      </c>
      <c r="Z91" s="164">
        <f t="shared" ref="Z91:Z154" si="9">SUM(Q91,-Y91)</f>
        <v>0</v>
      </c>
      <c r="AA91" s="20">
        <v>120000000</v>
      </c>
      <c r="AB91" s="20">
        <v>108000000</v>
      </c>
      <c r="AC91" s="2"/>
      <c r="AD91" s="20"/>
      <c r="AE91" s="20"/>
      <c r="AF91" s="20"/>
      <c r="AG91" s="22"/>
      <c r="AH91" s="20"/>
      <c r="AI91" s="20">
        <v>108000000</v>
      </c>
      <c r="AJ91" s="20"/>
      <c r="AK91" s="1"/>
      <c r="AL91" s="1"/>
      <c r="AM91" s="127">
        <f t="shared" si="7"/>
        <v>108000000</v>
      </c>
      <c r="AN91" s="165">
        <f t="shared" si="8"/>
        <v>0</v>
      </c>
      <c r="AO91" s="19" t="s">
        <v>35</v>
      </c>
      <c r="AP91" s="32" t="s">
        <v>38</v>
      </c>
      <c r="AS91" s="51"/>
    </row>
    <row r="92" spans="1:45" ht="15" hidden="1" customHeight="1" x14ac:dyDescent="0.25">
      <c r="A92" s="144">
        <v>590</v>
      </c>
      <c r="B92" s="55" t="s">
        <v>67</v>
      </c>
      <c r="C92" s="62" t="s">
        <v>554</v>
      </c>
      <c r="D92" s="19" t="s">
        <v>524</v>
      </c>
      <c r="E92" s="19" t="s">
        <v>525</v>
      </c>
      <c r="F92" s="62"/>
      <c r="G92" s="62">
        <v>95</v>
      </c>
      <c r="H92" s="62" t="s">
        <v>16</v>
      </c>
      <c r="I92" s="62" t="s">
        <v>446</v>
      </c>
      <c r="J92" s="62" t="s">
        <v>814</v>
      </c>
      <c r="K92" s="62" t="s">
        <v>814</v>
      </c>
      <c r="L92" s="62" t="s">
        <v>310</v>
      </c>
      <c r="M92" s="60" t="s">
        <v>998</v>
      </c>
      <c r="N92" s="19" t="s">
        <v>1339</v>
      </c>
      <c r="O92" s="19" t="s">
        <v>1340</v>
      </c>
      <c r="P92" s="19">
        <v>96</v>
      </c>
      <c r="Q92" s="76">
        <v>100000000</v>
      </c>
      <c r="R92" s="76">
        <v>100000000</v>
      </c>
      <c r="S92" s="76"/>
      <c r="T92" s="76"/>
      <c r="U92" s="76"/>
      <c r="V92" s="76"/>
      <c r="W92" s="76"/>
      <c r="X92" s="76"/>
      <c r="Y92" s="164">
        <f t="shared" si="6"/>
        <v>100000000</v>
      </c>
      <c r="Z92" s="164">
        <f t="shared" si="9"/>
        <v>0</v>
      </c>
      <c r="AA92" s="20">
        <v>100000000</v>
      </c>
      <c r="AB92" s="20">
        <v>90000000</v>
      </c>
      <c r="AC92" s="20">
        <v>90000000</v>
      </c>
      <c r="AD92" s="20"/>
      <c r="AE92" s="20"/>
      <c r="AF92" s="20"/>
      <c r="AG92" s="20"/>
      <c r="AH92" s="20"/>
      <c r="AI92" s="20"/>
      <c r="AJ92" s="20"/>
      <c r="AK92" s="1"/>
      <c r="AL92" s="1"/>
      <c r="AM92" s="127">
        <f t="shared" si="7"/>
        <v>90000000</v>
      </c>
      <c r="AN92" s="165">
        <f t="shared" si="8"/>
        <v>0</v>
      </c>
      <c r="AO92" s="19" t="s">
        <v>35</v>
      </c>
      <c r="AP92" s="19" t="s">
        <v>38</v>
      </c>
      <c r="AS92" s="51"/>
    </row>
    <row r="93" spans="1:45" ht="15" hidden="1" customHeight="1" x14ac:dyDescent="0.25">
      <c r="A93" s="144">
        <v>589</v>
      </c>
      <c r="B93" s="55" t="s">
        <v>67</v>
      </c>
      <c r="C93" s="62" t="s">
        <v>554</v>
      </c>
      <c r="D93" s="19" t="s">
        <v>522</v>
      </c>
      <c r="E93" s="19" t="s">
        <v>523</v>
      </c>
      <c r="F93" s="62"/>
      <c r="G93" s="62">
        <v>95</v>
      </c>
      <c r="H93" s="62" t="s">
        <v>16</v>
      </c>
      <c r="I93" s="62" t="s">
        <v>446</v>
      </c>
      <c r="J93" s="69" t="s">
        <v>814</v>
      </c>
      <c r="K93" s="62" t="s">
        <v>814</v>
      </c>
      <c r="L93" s="62" t="s">
        <v>310</v>
      </c>
      <c r="M93" s="60" t="s">
        <v>999</v>
      </c>
      <c r="N93" s="23" t="s">
        <v>1338</v>
      </c>
      <c r="O93" s="19" t="s">
        <v>1421</v>
      </c>
      <c r="P93" s="19">
        <v>96</v>
      </c>
      <c r="Q93" s="76">
        <v>30000000</v>
      </c>
      <c r="R93" s="76">
        <v>30000000</v>
      </c>
      <c r="S93" s="76"/>
      <c r="T93" s="76"/>
      <c r="U93" s="76"/>
      <c r="V93" s="76"/>
      <c r="W93" s="76"/>
      <c r="X93" s="76"/>
      <c r="Y93" s="164">
        <f t="shared" si="6"/>
        <v>30000000</v>
      </c>
      <c r="Z93" s="164">
        <f t="shared" si="9"/>
        <v>0</v>
      </c>
      <c r="AA93" s="20">
        <v>30000000</v>
      </c>
      <c r="AB93" s="20">
        <v>27000000</v>
      </c>
      <c r="AC93" s="20"/>
      <c r="AD93" s="20"/>
      <c r="AE93" s="20"/>
      <c r="AF93" s="20"/>
      <c r="AG93" s="22"/>
      <c r="AH93" s="20"/>
      <c r="AI93" s="20">
        <v>27000000</v>
      </c>
      <c r="AJ93" s="20"/>
      <c r="AK93" s="20"/>
      <c r="AL93" s="20"/>
      <c r="AM93" s="127">
        <f t="shared" si="7"/>
        <v>27000000</v>
      </c>
      <c r="AN93" s="165">
        <f t="shared" si="8"/>
        <v>0</v>
      </c>
      <c r="AO93" s="19" t="s">
        <v>35</v>
      </c>
      <c r="AP93" s="23" t="s">
        <v>38</v>
      </c>
      <c r="AS93" s="51"/>
    </row>
    <row r="94" spans="1:45" ht="15" hidden="1" customHeight="1" x14ac:dyDescent="0.25">
      <c r="A94" s="144">
        <v>491</v>
      </c>
      <c r="B94" s="55" t="s">
        <v>67</v>
      </c>
      <c r="C94" s="62" t="s">
        <v>552</v>
      </c>
      <c r="D94" s="19" t="s">
        <v>438</v>
      </c>
      <c r="E94" s="19" t="s">
        <v>66</v>
      </c>
      <c r="F94" s="183" t="s">
        <v>1501</v>
      </c>
      <c r="G94" s="62">
        <v>95</v>
      </c>
      <c r="H94" s="62" t="s">
        <v>16</v>
      </c>
      <c r="I94" s="62" t="s">
        <v>437</v>
      </c>
      <c r="J94" s="62" t="s">
        <v>817</v>
      </c>
      <c r="K94" s="62" t="s">
        <v>1419</v>
      </c>
      <c r="L94" s="62" t="s">
        <v>1410</v>
      </c>
      <c r="M94" s="60" t="s">
        <v>1000</v>
      </c>
      <c r="N94" s="19" t="s">
        <v>1221</v>
      </c>
      <c r="O94" s="19" t="s">
        <v>1422</v>
      </c>
      <c r="P94" s="19">
        <v>95</v>
      </c>
      <c r="Q94" s="76">
        <v>1330000000</v>
      </c>
      <c r="R94" s="76"/>
      <c r="S94" s="76"/>
      <c r="T94" s="76"/>
      <c r="U94" s="76"/>
      <c r="V94" s="76"/>
      <c r="W94" s="76"/>
      <c r="X94" s="76"/>
      <c r="Y94" s="164">
        <f t="shared" si="6"/>
        <v>0</v>
      </c>
      <c r="Z94" s="164">
        <f t="shared" si="9"/>
        <v>1330000000</v>
      </c>
      <c r="AA94" s="20">
        <v>1330000000</v>
      </c>
      <c r="AB94" s="20">
        <v>998000000</v>
      </c>
      <c r="AC94" s="20"/>
      <c r="AD94" s="20"/>
      <c r="AE94" s="20"/>
      <c r="AF94" s="20"/>
      <c r="AG94" s="22"/>
      <c r="AH94" s="2"/>
      <c r="AI94" s="2">
        <v>998000000</v>
      </c>
      <c r="AJ94" s="1"/>
      <c r="AK94" s="1"/>
      <c r="AL94" s="1"/>
      <c r="AM94" s="127">
        <f t="shared" si="7"/>
        <v>998000000</v>
      </c>
      <c r="AN94" s="165">
        <f t="shared" si="8"/>
        <v>0</v>
      </c>
      <c r="AO94" s="19" t="s">
        <v>35</v>
      </c>
      <c r="AP94" s="19" t="s">
        <v>35</v>
      </c>
      <c r="AS94" s="51"/>
    </row>
    <row r="95" spans="1:45" ht="15" hidden="1" customHeight="1" x14ac:dyDescent="0.25">
      <c r="A95" s="144">
        <v>580</v>
      </c>
      <c r="B95" s="55" t="s">
        <v>67</v>
      </c>
      <c r="C95" s="62" t="s">
        <v>572</v>
      </c>
      <c r="D95" s="19" t="s">
        <v>511</v>
      </c>
      <c r="E95" s="19" t="s">
        <v>512</v>
      </c>
      <c r="F95" s="183" t="s">
        <v>1504</v>
      </c>
      <c r="G95" s="62">
        <v>95</v>
      </c>
      <c r="H95" s="62" t="s">
        <v>17</v>
      </c>
      <c r="I95" s="62" t="s">
        <v>510</v>
      </c>
      <c r="J95" s="62" t="s">
        <v>222</v>
      </c>
      <c r="K95" s="62" t="s">
        <v>1453</v>
      </c>
      <c r="L95" s="62" t="s">
        <v>1225</v>
      </c>
      <c r="M95" s="60" t="s">
        <v>1001</v>
      </c>
      <c r="N95" s="23" t="s">
        <v>771</v>
      </c>
      <c r="O95" s="36" t="s">
        <v>1002</v>
      </c>
      <c r="P95" s="36">
        <v>97</v>
      </c>
      <c r="Q95" s="76">
        <v>120000000</v>
      </c>
      <c r="R95" s="76">
        <v>120000000</v>
      </c>
      <c r="S95" s="76"/>
      <c r="T95" s="76"/>
      <c r="U95" s="76"/>
      <c r="V95" s="76"/>
      <c r="W95" s="76"/>
      <c r="X95" s="76"/>
      <c r="Y95" s="164">
        <f t="shared" si="6"/>
        <v>120000000</v>
      </c>
      <c r="Z95" s="164">
        <f t="shared" si="9"/>
        <v>0</v>
      </c>
      <c r="AA95" s="20">
        <v>120000000</v>
      </c>
      <c r="AB95" s="20">
        <v>108000000</v>
      </c>
      <c r="AC95" s="2"/>
      <c r="AD95" s="20"/>
      <c r="AE95" s="20"/>
      <c r="AF95" s="20"/>
      <c r="AG95" s="22"/>
      <c r="AH95" s="20"/>
      <c r="AI95" s="20">
        <v>108000000</v>
      </c>
      <c r="AJ95" s="20"/>
      <c r="AK95" s="1"/>
      <c r="AL95" s="1"/>
      <c r="AM95" s="127">
        <f t="shared" si="7"/>
        <v>108000000</v>
      </c>
      <c r="AN95" s="165">
        <f t="shared" si="8"/>
        <v>0</v>
      </c>
      <c r="AO95" s="19" t="s">
        <v>35</v>
      </c>
      <c r="AP95" s="23" t="s">
        <v>38</v>
      </c>
      <c r="AS95" s="51"/>
    </row>
    <row r="96" spans="1:45" ht="15" hidden="1" customHeight="1" x14ac:dyDescent="0.25">
      <c r="A96" s="144">
        <v>652</v>
      </c>
      <c r="B96" s="55" t="s">
        <v>67</v>
      </c>
      <c r="C96" s="62" t="s">
        <v>572</v>
      </c>
      <c r="D96" s="19" t="s">
        <v>305</v>
      </c>
      <c r="E96" s="19" t="s">
        <v>306</v>
      </c>
      <c r="F96" s="183" t="s">
        <v>1504</v>
      </c>
      <c r="G96" s="62">
        <v>95</v>
      </c>
      <c r="H96" s="62" t="s">
        <v>17</v>
      </c>
      <c r="I96" s="62" t="s">
        <v>303</v>
      </c>
      <c r="J96" s="62" t="s">
        <v>222</v>
      </c>
      <c r="K96" s="62" t="s">
        <v>1456</v>
      </c>
      <c r="L96" s="62" t="s">
        <v>1341</v>
      </c>
      <c r="M96" s="60" t="s">
        <v>1003</v>
      </c>
      <c r="N96" s="19" t="s">
        <v>304</v>
      </c>
      <c r="O96" s="19" t="s">
        <v>1247</v>
      </c>
      <c r="P96" s="19">
        <v>98</v>
      </c>
      <c r="Q96" s="76">
        <v>118000000</v>
      </c>
      <c r="R96" s="76">
        <v>118000000</v>
      </c>
      <c r="S96" s="76"/>
      <c r="T96" s="76"/>
      <c r="U96" s="76"/>
      <c r="V96" s="76"/>
      <c r="W96" s="76"/>
      <c r="X96" s="76"/>
      <c r="Y96" s="164">
        <f t="shared" si="6"/>
        <v>118000000</v>
      </c>
      <c r="Z96" s="164">
        <f t="shared" si="9"/>
        <v>0</v>
      </c>
      <c r="AA96" s="20">
        <v>118000000</v>
      </c>
      <c r="AB96" s="20">
        <v>106200000</v>
      </c>
      <c r="AC96" s="2"/>
      <c r="AD96" s="20"/>
      <c r="AE96" s="20"/>
      <c r="AF96" s="20"/>
      <c r="AG96" s="22"/>
      <c r="AH96" s="20"/>
      <c r="AI96" s="20"/>
      <c r="AJ96" s="20"/>
      <c r="AK96" s="1"/>
      <c r="AL96" s="1"/>
      <c r="AM96" s="127">
        <f t="shared" si="7"/>
        <v>0</v>
      </c>
      <c r="AN96" s="165">
        <f t="shared" si="8"/>
        <v>106200000</v>
      </c>
      <c r="AO96" s="19" t="s">
        <v>35</v>
      </c>
      <c r="AP96" s="19" t="s">
        <v>38</v>
      </c>
      <c r="AS96" s="51"/>
    </row>
    <row r="97" spans="1:45" ht="15" hidden="1" customHeight="1" x14ac:dyDescent="0.25">
      <c r="A97" s="149">
        <v>1467</v>
      </c>
      <c r="B97" s="55" t="s">
        <v>31</v>
      </c>
      <c r="C97" s="63" t="s">
        <v>572</v>
      </c>
      <c r="D97" s="19" t="s">
        <v>137</v>
      </c>
      <c r="E97" s="19" t="s">
        <v>138</v>
      </c>
      <c r="F97" s="183" t="s">
        <v>1504</v>
      </c>
      <c r="G97" s="62">
        <v>95</v>
      </c>
      <c r="H97" s="62" t="s">
        <v>17</v>
      </c>
      <c r="I97" s="63" t="s">
        <v>136</v>
      </c>
      <c r="J97" s="63" t="s">
        <v>222</v>
      </c>
      <c r="K97" s="62" t="s">
        <v>1456</v>
      </c>
      <c r="L97" s="62" t="s">
        <v>1341</v>
      </c>
      <c r="M97" s="60" t="s">
        <v>1004</v>
      </c>
      <c r="N97" s="23" t="s">
        <v>83</v>
      </c>
      <c r="O97" s="19"/>
      <c r="P97" s="19"/>
      <c r="Q97" s="74">
        <v>116000000</v>
      </c>
      <c r="R97" s="74"/>
      <c r="S97" s="74"/>
      <c r="T97" s="74"/>
      <c r="U97" s="74"/>
      <c r="V97" s="74"/>
      <c r="W97" s="74"/>
      <c r="X97" s="74"/>
      <c r="Y97" s="164">
        <f t="shared" si="6"/>
        <v>0</v>
      </c>
      <c r="Z97" s="164">
        <f t="shared" si="9"/>
        <v>116000000</v>
      </c>
      <c r="AA97" s="20">
        <v>116000000</v>
      </c>
      <c r="AB97" s="20">
        <v>104400000</v>
      </c>
      <c r="AC97" s="20"/>
      <c r="AD97" s="20"/>
      <c r="AE97" s="20"/>
      <c r="AF97" s="20"/>
      <c r="AG97" s="22"/>
      <c r="AH97" s="20"/>
      <c r="AI97" s="20"/>
      <c r="AJ97" s="20"/>
      <c r="AK97" s="20"/>
      <c r="AL97" s="20"/>
      <c r="AM97" s="127">
        <f t="shared" si="7"/>
        <v>0</v>
      </c>
      <c r="AN97" s="165">
        <f t="shared" si="8"/>
        <v>104400000</v>
      </c>
      <c r="AO97" s="19" t="s">
        <v>35</v>
      </c>
      <c r="AP97" s="19"/>
      <c r="AS97" s="51"/>
    </row>
    <row r="98" spans="1:45" hidden="1" x14ac:dyDescent="0.25">
      <c r="A98" s="149">
        <v>1454</v>
      </c>
      <c r="B98" s="55" t="s">
        <v>31</v>
      </c>
      <c r="C98" s="19" t="s">
        <v>572</v>
      </c>
      <c r="D98" s="19" t="s">
        <v>84</v>
      </c>
      <c r="E98" s="30" t="s">
        <v>458</v>
      </c>
      <c r="F98" s="183" t="s">
        <v>1504</v>
      </c>
      <c r="G98" s="62">
        <v>95</v>
      </c>
      <c r="H98" s="62" t="s">
        <v>17</v>
      </c>
      <c r="I98" s="19" t="s">
        <v>82</v>
      </c>
      <c r="J98" s="19" t="s">
        <v>825</v>
      </c>
      <c r="K98" s="19" t="s">
        <v>1457</v>
      </c>
      <c r="L98" s="19" t="s">
        <v>1294</v>
      </c>
      <c r="M98" s="60" t="s">
        <v>1004</v>
      </c>
      <c r="N98" s="23" t="s">
        <v>83</v>
      </c>
      <c r="O98" s="19"/>
      <c r="P98" s="19"/>
      <c r="Q98" s="20">
        <v>276300000</v>
      </c>
      <c r="R98" s="20"/>
      <c r="S98" s="20"/>
      <c r="T98" s="20"/>
      <c r="U98" s="20"/>
      <c r="V98" s="20"/>
      <c r="W98" s="20"/>
      <c r="X98" s="20"/>
      <c r="Y98" s="164">
        <f t="shared" si="6"/>
        <v>0</v>
      </c>
      <c r="Z98" s="164">
        <f t="shared" si="9"/>
        <v>276300000</v>
      </c>
      <c r="AA98" s="20">
        <v>276300000</v>
      </c>
      <c r="AB98" s="20">
        <v>248670000</v>
      </c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127">
        <f t="shared" si="7"/>
        <v>0</v>
      </c>
      <c r="AN98" s="165">
        <f t="shared" si="8"/>
        <v>248670000</v>
      </c>
      <c r="AO98" s="19" t="s">
        <v>35</v>
      </c>
      <c r="AP98" s="19"/>
      <c r="AS98" s="51"/>
    </row>
    <row r="99" spans="1:45" hidden="1" x14ac:dyDescent="0.25">
      <c r="A99" s="144">
        <v>497</v>
      </c>
      <c r="B99" s="55" t="s">
        <v>67</v>
      </c>
      <c r="C99" s="19" t="s">
        <v>572</v>
      </c>
      <c r="D99" s="19" t="s">
        <v>444</v>
      </c>
      <c r="E99" s="19" t="s">
        <v>445</v>
      </c>
      <c r="F99" s="183" t="s">
        <v>1504</v>
      </c>
      <c r="G99" s="62">
        <v>95</v>
      </c>
      <c r="H99" s="62" t="s">
        <v>16</v>
      </c>
      <c r="I99" s="19" t="s">
        <v>443</v>
      </c>
      <c r="J99" s="19" t="s">
        <v>826</v>
      </c>
      <c r="K99" s="19" t="s">
        <v>1458</v>
      </c>
      <c r="L99" s="19" t="s">
        <v>1459</v>
      </c>
      <c r="M99" s="60" t="s">
        <v>964</v>
      </c>
      <c r="N99" s="19" t="s">
        <v>1356</v>
      </c>
      <c r="O99" s="19" t="s">
        <v>1400</v>
      </c>
      <c r="P99" s="19">
        <v>96</v>
      </c>
      <c r="Q99" s="20">
        <v>120000000</v>
      </c>
      <c r="R99" s="20">
        <v>120000000</v>
      </c>
      <c r="S99" s="20"/>
      <c r="T99" s="20"/>
      <c r="U99" s="20"/>
      <c r="V99" s="20"/>
      <c r="W99" s="20"/>
      <c r="X99" s="2"/>
      <c r="Y99" s="164">
        <f t="shared" si="6"/>
        <v>120000000</v>
      </c>
      <c r="Z99" s="164">
        <f t="shared" si="9"/>
        <v>0</v>
      </c>
      <c r="AA99" s="20">
        <v>120000000</v>
      </c>
      <c r="AB99" s="20">
        <v>108000000</v>
      </c>
      <c r="AC99" s="2"/>
      <c r="AD99" s="20"/>
      <c r="AE99" s="20"/>
      <c r="AF99" s="20"/>
      <c r="AG99" s="22"/>
      <c r="AH99" s="20"/>
      <c r="AI99" s="20">
        <v>108000000</v>
      </c>
      <c r="AJ99" s="1"/>
      <c r="AK99" s="1"/>
      <c r="AL99" s="1"/>
      <c r="AM99" s="127">
        <f t="shared" si="7"/>
        <v>108000000</v>
      </c>
      <c r="AN99" s="165">
        <f t="shared" si="8"/>
        <v>0</v>
      </c>
      <c r="AO99" s="19" t="s">
        <v>35</v>
      </c>
      <c r="AP99" s="19" t="s">
        <v>38</v>
      </c>
      <c r="AS99" s="51"/>
    </row>
    <row r="100" spans="1:45" hidden="1" x14ac:dyDescent="0.25">
      <c r="A100" s="144">
        <v>663</v>
      </c>
      <c r="B100" s="55" t="s">
        <v>67</v>
      </c>
      <c r="C100" s="19" t="s">
        <v>572</v>
      </c>
      <c r="D100" s="19" t="s">
        <v>317</v>
      </c>
      <c r="E100" s="19" t="s">
        <v>318</v>
      </c>
      <c r="F100" s="183" t="s">
        <v>1504</v>
      </c>
      <c r="G100" s="62">
        <v>95</v>
      </c>
      <c r="H100" s="62" t="s">
        <v>17</v>
      </c>
      <c r="I100" s="19" t="s">
        <v>315</v>
      </c>
      <c r="J100" s="19" t="s">
        <v>316</v>
      </c>
      <c r="K100" s="19" t="s">
        <v>316</v>
      </c>
      <c r="L100" s="19" t="s">
        <v>313</v>
      </c>
      <c r="M100" s="60" t="s">
        <v>1005</v>
      </c>
      <c r="N100" s="23" t="s">
        <v>1326</v>
      </c>
      <c r="O100" s="19" t="s">
        <v>1006</v>
      </c>
      <c r="P100" s="19">
        <v>97</v>
      </c>
      <c r="Q100" s="2">
        <v>120000000</v>
      </c>
      <c r="R100" s="20"/>
      <c r="S100" s="20"/>
      <c r="T100" s="20"/>
      <c r="U100" s="20"/>
      <c r="V100" s="20"/>
      <c r="W100" s="20"/>
      <c r="X100" s="20"/>
      <c r="Y100" s="164">
        <f t="shared" si="6"/>
        <v>0</v>
      </c>
      <c r="Z100" s="164">
        <f t="shared" si="9"/>
        <v>120000000</v>
      </c>
      <c r="AA100" s="20">
        <v>120000000</v>
      </c>
      <c r="AB100" s="20">
        <v>108000000</v>
      </c>
      <c r="AC100" s="2"/>
      <c r="AD100" s="20"/>
      <c r="AE100" s="20"/>
      <c r="AF100" s="20"/>
      <c r="AG100" s="22"/>
      <c r="AH100" s="2"/>
      <c r="AI100" s="2"/>
      <c r="AJ100" s="1"/>
      <c r="AK100" s="1"/>
      <c r="AL100" s="1"/>
      <c r="AM100" s="127">
        <f t="shared" si="7"/>
        <v>0</v>
      </c>
      <c r="AN100" s="165">
        <f t="shared" si="8"/>
        <v>108000000</v>
      </c>
      <c r="AO100" s="19" t="s">
        <v>35</v>
      </c>
      <c r="AP100" s="19" t="s">
        <v>38</v>
      </c>
      <c r="AS100" s="51"/>
    </row>
    <row r="101" spans="1:45" hidden="1" x14ac:dyDescent="0.25">
      <c r="A101" s="144">
        <v>509</v>
      </c>
      <c r="B101" s="55" t="s">
        <v>67</v>
      </c>
      <c r="C101" s="19" t="s">
        <v>570</v>
      </c>
      <c r="D101" s="19" t="s">
        <v>453</v>
      </c>
      <c r="E101" s="19" t="s">
        <v>149</v>
      </c>
      <c r="F101" s="183" t="s">
        <v>1501</v>
      </c>
      <c r="G101" s="62">
        <v>96</v>
      </c>
      <c r="H101" s="62" t="s">
        <v>16</v>
      </c>
      <c r="I101" s="19" t="s">
        <v>452</v>
      </c>
      <c r="J101" s="19" t="s">
        <v>759</v>
      </c>
      <c r="K101" s="19" t="s">
        <v>759</v>
      </c>
      <c r="L101" s="19" t="s">
        <v>1426</v>
      </c>
      <c r="M101" s="42" t="s">
        <v>1007</v>
      </c>
      <c r="N101" s="19" t="s">
        <v>989</v>
      </c>
      <c r="O101" s="19" t="s">
        <v>1304</v>
      </c>
      <c r="P101" s="19">
        <v>97</v>
      </c>
      <c r="Q101" s="20">
        <v>741024000</v>
      </c>
      <c r="R101" s="20">
        <v>370512000</v>
      </c>
      <c r="S101" s="20">
        <v>370512000</v>
      </c>
      <c r="T101" s="20"/>
      <c r="U101" s="20"/>
      <c r="V101" s="20"/>
      <c r="W101" s="20"/>
      <c r="X101" s="2"/>
      <c r="Y101" s="164">
        <f t="shared" si="6"/>
        <v>741024000</v>
      </c>
      <c r="Z101" s="164">
        <f t="shared" si="9"/>
        <v>0</v>
      </c>
      <c r="AA101" s="20">
        <v>741024000</v>
      </c>
      <c r="AB101" s="20">
        <v>666921600</v>
      </c>
      <c r="AC101" s="20">
        <v>333460800</v>
      </c>
      <c r="AD101" s="20"/>
      <c r="AE101" s="20"/>
      <c r="AF101" s="20"/>
      <c r="AG101" s="22"/>
      <c r="AH101" s="20"/>
      <c r="AI101" s="20">
        <v>333460800</v>
      </c>
      <c r="AJ101" s="20"/>
      <c r="AK101" s="1"/>
      <c r="AL101" s="1"/>
      <c r="AM101" s="127">
        <f t="shared" si="7"/>
        <v>666921600</v>
      </c>
      <c r="AN101" s="165">
        <f t="shared" si="8"/>
        <v>0</v>
      </c>
      <c r="AO101" s="19" t="s">
        <v>35</v>
      </c>
      <c r="AP101" s="19" t="s">
        <v>38</v>
      </c>
      <c r="AS101" s="51"/>
    </row>
    <row r="102" spans="1:45" hidden="1" x14ac:dyDescent="0.25">
      <c r="A102" s="144">
        <v>884</v>
      </c>
      <c r="B102" s="55" t="s">
        <v>67</v>
      </c>
      <c r="C102" s="19" t="s">
        <v>570</v>
      </c>
      <c r="D102" s="19" t="s">
        <v>159</v>
      </c>
      <c r="E102" s="19" t="s">
        <v>49</v>
      </c>
      <c r="F102" s="183" t="s">
        <v>1501</v>
      </c>
      <c r="G102" s="62">
        <v>96</v>
      </c>
      <c r="H102" s="62" t="s">
        <v>16</v>
      </c>
      <c r="I102" s="19" t="s">
        <v>901</v>
      </c>
      <c r="J102" s="23" t="s">
        <v>759</v>
      </c>
      <c r="K102" s="19" t="s">
        <v>759</v>
      </c>
      <c r="L102" s="19" t="s">
        <v>1426</v>
      </c>
      <c r="M102" s="42" t="s">
        <v>1008</v>
      </c>
      <c r="N102" s="23" t="s">
        <v>989</v>
      </c>
      <c r="O102" s="19" t="s">
        <v>1430</v>
      </c>
      <c r="P102" s="19">
        <v>1400</v>
      </c>
      <c r="Q102" s="20">
        <v>741024000</v>
      </c>
      <c r="R102" s="20">
        <v>280650167</v>
      </c>
      <c r="S102" s="24">
        <v>145362944</v>
      </c>
      <c r="T102" s="20"/>
      <c r="U102" s="20"/>
      <c r="V102" s="20"/>
      <c r="W102" s="20"/>
      <c r="X102" s="20"/>
      <c r="Y102" s="164">
        <f t="shared" si="6"/>
        <v>426013111</v>
      </c>
      <c r="Z102" s="164">
        <f t="shared" si="9"/>
        <v>315010889</v>
      </c>
      <c r="AA102" s="20">
        <v>741024000</v>
      </c>
      <c r="AB102" s="20">
        <v>666921600</v>
      </c>
      <c r="AC102" s="20">
        <v>252585150</v>
      </c>
      <c r="AD102" s="20">
        <v>130826650</v>
      </c>
      <c r="AE102" s="20"/>
      <c r="AF102" s="20"/>
      <c r="AG102" s="20"/>
      <c r="AH102" s="20"/>
      <c r="AI102" s="20"/>
      <c r="AJ102" s="20"/>
      <c r="AK102" s="20"/>
      <c r="AL102" s="20"/>
      <c r="AM102" s="127">
        <f t="shared" si="7"/>
        <v>383411800</v>
      </c>
      <c r="AN102" s="165">
        <f t="shared" si="8"/>
        <v>283509800</v>
      </c>
      <c r="AO102" s="19" t="s">
        <v>35</v>
      </c>
      <c r="AP102" s="19" t="s">
        <v>38</v>
      </c>
      <c r="AS102" s="51"/>
    </row>
    <row r="103" spans="1:45" hidden="1" x14ac:dyDescent="0.25">
      <c r="A103" s="149">
        <v>1466</v>
      </c>
      <c r="B103" s="55" t="s">
        <v>1495</v>
      </c>
      <c r="C103" s="19" t="s">
        <v>408</v>
      </c>
      <c r="D103" s="19" t="s">
        <v>133</v>
      </c>
      <c r="E103" s="19" t="s">
        <v>134</v>
      </c>
      <c r="F103" s="62"/>
      <c r="G103" s="62">
        <v>96</v>
      </c>
      <c r="H103" s="62" t="s">
        <v>16</v>
      </c>
      <c r="I103" s="19" t="s">
        <v>85</v>
      </c>
      <c r="J103" s="23" t="s">
        <v>765</v>
      </c>
      <c r="K103" s="19" t="s">
        <v>818</v>
      </c>
      <c r="L103" s="19" t="s">
        <v>88</v>
      </c>
      <c r="M103" s="60" t="s">
        <v>1009</v>
      </c>
      <c r="N103" s="30" t="s">
        <v>1342</v>
      </c>
      <c r="O103" s="19"/>
      <c r="P103" s="19"/>
      <c r="Q103" s="20">
        <v>1524869356</v>
      </c>
      <c r="R103" s="20">
        <v>1372382420</v>
      </c>
      <c r="S103" s="20"/>
      <c r="T103" s="20"/>
      <c r="U103" s="20"/>
      <c r="V103" s="20"/>
      <c r="W103" s="20"/>
      <c r="X103" s="20"/>
      <c r="Y103" s="164">
        <f t="shared" si="6"/>
        <v>1372382420</v>
      </c>
      <c r="Z103" s="164">
        <f t="shared" si="9"/>
        <v>152486936</v>
      </c>
      <c r="AA103" s="20">
        <v>100000000</v>
      </c>
      <c r="AB103" s="20">
        <v>90000000</v>
      </c>
      <c r="AC103" s="28">
        <v>45000000</v>
      </c>
      <c r="AD103" s="2"/>
      <c r="AE103" s="20"/>
      <c r="AF103" s="20">
        <v>10000000</v>
      </c>
      <c r="AG103" s="22"/>
      <c r="AH103" s="20"/>
      <c r="AI103" s="20">
        <v>45000000</v>
      </c>
      <c r="AJ103" s="2"/>
      <c r="AK103" s="2"/>
      <c r="AL103" s="2"/>
      <c r="AM103" s="127">
        <f t="shared" si="7"/>
        <v>100000000</v>
      </c>
      <c r="AN103" s="165">
        <f t="shared" si="8"/>
        <v>-10000000</v>
      </c>
      <c r="AO103" s="19" t="s">
        <v>38</v>
      </c>
      <c r="AP103" s="19"/>
      <c r="AS103" s="51"/>
    </row>
    <row r="104" spans="1:45" hidden="1" x14ac:dyDescent="0.25">
      <c r="A104" s="149">
        <v>1474</v>
      </c>
      <c r="B104" s="55" t="s">
        <v>1495</v>
      </c>
      <c r="C104" s="19" t="s">
        <v>408</v>
      </c>
      <c r="D104" s="19" t="s">
        <v>172</v>
      </c>
      <c r="E104" s="19" t="s">
        <v>173</v>
      </c>
      <c r="F104" s="183" t="s">
        <v>1502</v>
      </c>
      <c r="G104" s="62">
        <v>96</v>
      </c>
      <c r="H104" s="62" t="s">
        <v>16</v>
      </c>
      <c r="I104" s="19" t="s">
        <v>85</v>
      </c>
      <c r="J104" s="23" t="s">
        <v>765</v>
      </c>
      <c r="K104" s="19" t="s">
        <v>818</v>
      </c>
      <c r="L104" s="19" t="s">
        <v>88</v>
      </c>
      <c r="M104" s="42" t="s">
        <v>1010</v>
      </c>
      <c r="N104" s="23" t="s">
        <v>1342</v>
      </c>
      <c r="O104" s="19"/>
      <c r="P104" s="19"/>
      <c r="Q104" s="20">
        <v>1524869356</v>
      </c>
      <c r="R104" s="20">
        <v>1372382420</v>
      </c>
      <c r="S104" s="20"/>
      <c r="T104" s="20"/>
      <c r="U104" s="20"/>
      <c r="V104" s="20"/>
      <c r="W104" s="20"/>
      <c r="X104" s="20"/>
      <c r="Y104" s="164">
        <f t="shared" si="6"/>
        <v>1372382420</v>
      </c>
      <c r="Z104" s="164">
        <f t="shared" si="9"/>
        <v>152486936</v>
      </c>
      <c r="AA104" s="20">
        <v>144000000</v>
      </c>
      <c r="AB104" s="20">
        <v>129600000</v>
      </c>
      <c r="AC104" s="105">
        <v>64800000</v>
      </c>
      <c r="AD104" s="20"/>
      <c r="AE104" s="20"/>
      <c r="AF104" s="20"/>
      <c r="AG104" s="26"/>
      <c r="AH104" s="3"/>
      <c r="AI104" s="3">
        <v>54800000</v>
      </c>
      <c r="AJ104" s="20"/>
      <c r="AK104" s="20"/>
      <c r="AL104" s="20"/>
      <c r="AM104" s="127">
        <f t="shared" si="7"/>
        <v>119600000</v>
      </c>
      <c r="AN104" s="165">
        <f t="shared" si="8"/>
        <v>10000000</v>
      </c>
      <c r="AO104" s="19" t="s">
        <v>38</v>
      </c>
      <c r="AP104" s="29"/>
      <c r="AS104" s="51"/>
    </row>
    <row r="105" spans="1:45" hidden="1" x14ac:dyDescent="0.25">
      <c r="A105" s="144">
        <v>544</v>
      </c>
      <c r="B105" s="55" t="s">
        <v>67</v>
      </c>
      <c r="C105" s="19" t="s">
        <v>408</v>
      </c>
      <c r="D105" s="19" t="s">
        <v>477</v>
      </c>
      <c r="E105" s="19" t="s">
        <v>384</v>
      </c>
      <c r="F105" s="183" t="s">
        <v>1502</v>
      </c>
      <c r="G105" s="62">
        <v>96</v>
      </c>
      <c r="H105" s="62" t="s">
        <v>16</v>
      </c>
      <c r="I105" s="19" t="s">
        <v>85</v>
      </c>
      <c r="J105" s="23" t="s">
        <v>765</v>
      </c>
      <c r="K105" s="19" t="s">
        <v>818</v>
      </c>
      <c r="L105" s="19" t="s">
        <v>88</v>
      </c>
      <c r="M105" s="60" t="s">
        <v>1011</v>
      </c>
      <c r="N105" s="23" t="s">
        <v>1338</v>
      </c>
      <c r="O105" s="19" t="s">
        <v>1012</v>
      </c>
      <c r="P105" s="19">
        <v>97</v>
      </c>
      <c r="Q105" s="20">
        <v>1524869356</v>
      </c>
      <c r="R105" s="20">
        <v>1372382420</v>
      </c>
      <c r="S105" s="20"/>
      <c r="T105" s="20"/>
      <c r="U105" s="20"/>
      <c r="V105" s="20"/>
      <c r="W105" s="20"/>
      <c r="X105" s="20"/>
      <c r="Y105" s="164">
        <f t="shared" si="6"/>
        <v>1372382420</v>
      </c>
      <c r="Z105" s="164">
        <f t="shared" si="9"/>
        <v>152486936</v>
      </c>
      <c r="AA105" s="20">
        <v>112500000</v>
      </c>
      <c r="AB105" s="20">
        <v>101250000</v>
      </c>
      <c r="AC105" s="2">
        <v>50625000</v>
      </c>
      <c r="AD105" s="2"/>
      <c r="AE105" s="20"/>
      <c r="AF105" s="20"/>
      <c r="AG105" s="26"/>
      <c r="AH105" s="3"/>
      <c r="AI105" s="3">
        <v>40625000</v>
      </c>
      <c r="AJ105" s="2"/>
      <c r="AK105" s="2"/>
      <c r="AL105" s="2">
        <v>10000000</v>
      </c>
      <c r="AM105" s="127">
        <f t="shared" si="7"/>
        <v>91250000</v>
      </c>
      <c r="AN105" s="165">
        <f t="shared" si="8"/>
        <v>0</v>
      </c>
      <c r="AO105" s="19" t="s">
        <v>38</v>
      </c>
      <c r="AP105" s="23" t="s">
        <v>38</v>
      </c>
      <c r="AS105" s="51"/>
    </row>
    <row r="106" spans="1:45" hidden="1" x14ac:dyDescent="0.25">
      <c r="A106" s="149">
        <v>1456</v>
      </c>
      <c r="B106" s="55" t="s">
        <v>1495</v>
      </c>
      <c r="C106" s="19" t="s">
        <v>408</v>
      </c>
      <c r="D106" s="19" t="s">
        <v>86</v>
      </c>
      <c r="E106" s="19" t="s">
        <v>87</v>
      </c>
      <c r="F106" s="62"/>
      <c r="G106" s="62">
        <v>96</v>
      </c>
      <c r="H106" s="62" t="s">
        <v>16</v>
      </c>
      <c r="I106" s="19" t="s">
        <v>85</v>
      </c>
      <c r="J106" s="23" t="s">
        <v>765</v>
      </c>
      <c r="K106" s="19" t="s">
        <v>818</v>
      </c>
      <c r="L106" s="19" t="s">
        <v>88</v>
      </c>
      <c r="M106" s="60" t="s">
        <v>1013</v>
      </c>
      <c r="N106" s="19" t="s">
        <v>1343</v>
      </c>
      <c r="O106" s="19"/>
      <c r="P106" s="19"/>
      <c r="Q106" s="20">
        <v>1524869356</v>
      </c>
      <c r="R106" s="20">
        <v>1372382420</v>
      </c>
      <c r="S106" s="20"/>
      <c r="T106" s="20"/>
      <c r="U106" s="20"/>
      <c r="V106" s="20"/>
      <c r="W106" s="20"/>
      <c r="X106" s="20"/>
      <c r="Y106" s="164">
        <f t="shared" si="6"/>
        <v>1372382420</v>
      </c>
      <c r="Z106" s="164">
        <f t="shared" si="9"/>
        <v>152486936</v>
      </c>
      <c r="AA106" s="20">
        <v>90000000</v>
      </c>
      <c r="AB106" s="20">
        <v>81000000</v>
      </c>
      <c r="AC106" s="2">
        <v>40500000</v>
      </c>
      <c r="AD106" s="20"/>
      <c r="AE106" s="20"/>
      <c r="AF106" s="20"/>
      <c r="AG106" s="26"/>
      <c r="AH106" s="3"/>
      <c r="AI106" s="3">
        <v>36450000</v>
      </c>
      <c r="AJ106" s="2"/>
      <c r="AK106" s="2"/>
      <c r="AL106" s="2"/>
      <c r="AM106" s="127">
        <f t="shared" si="7"/>
        <v>76950000</v>
      </c>
      <c r="AN106" s="165">
        <f t="shared" si="8"/>
        <v>4050000</v>
      </c>
      <c r="AO106" s="19" t="s">
        <v>38</v>
      </c>
      <c r="AP106" s="19"/>
      <c r="AS106" s="51"/>
    </row>
    <row r="107" spans="1:45" hidden="1" x14ac:dyDescent="0.25">
      <c r="A107" s="144">
        <v>536</v>
      </c>
      <c r="B107" s="55" t="s">
        <v>67</v>
      </c>
      <c r="C107" s="19" t="s">
        <v>408</v>
      </c>
      <c r="D107" s="19" t="s">
        <v>465</v>
      </c>
      <c r="E107" s="19" t="s">
        <v>158</v>
      </c>
      <c r="F107" s="62"/>
      <c r="G107" s="62">
        <v>96</v>
      </c>
      <c r="H107" s="62" t="s">
        <v>16</v>
      </c>
      <c r="I107" s="19" t="s">
        <v>85</v>
      </c>
      <c r="J107" s="23" t="s">
        <v>765</v>
      </c>
      <c r="K107" s="19" t="s">
        <v>818</v>
      </c>
      <c r="L107" s="19" t="s">
        <v>88</v>
      </c>
      <c r="M107" s="60" t="s">
        <v>1014</v>
      </c>
      <c r="N107" s="19" t="s">
        <v>1448</v>
      </c>
      <c r="O107" s="27" t="s">
        <v>1423</v>
      </c>
      <c r="P107" s="27">
        <v>98</v>
      </c>
      <c r="Q107" s="20">
        <v>1524869356</v>
      </c>
      <c r="R107" s="20">
        <v>1372382420</v>
      </c>
      <c r="S107" s="20"/>
      <c r="T107" s="20"/>
      <c r="U107" s="20"/>
      <c r="V107" s="20"/>
      <c r="W107" s="20"/>
      <c r="X107" s="20"/>
      <c r="Y107" s="164">
        <f t="shared" si="6"/>
        <v>1372382420</v>
      </c>
      <c r="Z107" s="164">
        <f t="shared" si="9"/>
        <v>152486936</v>
      </c>
      <c r="AA107" s="20">
        <v>155000000</v>
      </c>
      <c r="AB107" s="20">
        <v>139500000</v>
      </c>
      <c r="AC107" s="2">
        <v>69750000</v>
      </c>
      <c r="AD107" s="2"/>
      <c r="AE107" s="20"/>
      <c r="AF107" s="20"/>
      <c r="AG107" s="26"/>
      <c r="AH107" s="3"/>
      <c r="AI107" s="3">
        <v>52775000</v>
      </c>
      <c r="AJ107" s="2"/>
      <c r="AK107" s="2"/>
      <c r="AL107" s="2"/>
      <c r="AM107" s="127">
        <f t="shared" si="7"/>
        <v>122525000</v>
      </c>
      <c r="AN107" s="165">
        <f t="shared" si="8"/>
        <v>16975000</v>
      </c>
      <c r="AO107" s="19" t="s">
        <v>38</v>
      </c>
      <c r="AP107" s="19" t="s">
        <v>38</v>
      </c>
      <c r="AS107" s="51"/>
    </row>
    <row r="108" spans="1:45" hidden="1" x14ac:dyDescent="0.25">
      <c r="A108" s="144">
        <v>532</v>
      </c>
      <c r="B108" s="55" t="s">
        <v>67</v>
      </c>
      <c r="C108" s="19" t="s">
        <v>408</v>
      </c>
      <c r="D108" s="19" t="s">
        <v>463</v>
      </c>
      <c r="E108" s="19" t="s">
        <v>71</v>
      </c>
      <c r="F108" s="183" t="s">
        <v>1502</v>
      </c>
      <c r="G108" s="62">
        <v>96</v>
      </c>
      <c r="H108" s="62" t="s">
        <v>16</v>
      </c>
      <c r="I108" s="19" t="s">
        <v>85</v>
      </c>
      <c r="J108" s="23" t="s">
        <v>765</v>
      </c>
      <c r="K108" s="19" t="s">
        <v>818</v>
      </c>
      <c r="L108" s="19" t="s">
        <v>88</v>
      </c>
      <c r="M108" s="60" t="s">
        <v>1015</v>
      </c>
      <c r="N108" s="19" t="s">
        <v>846</v>
      </c>
      <c r="O108" s="19" t="s">
        <v>1269</v>
      </c>
      <c r="P108" s="19">
        <v>98</v>
      </c>
      <c r="Q108" s="20">
        <v>1524869356</v>
      </c>
      <c r="R108" s="20">
        <v>1372382420</v>
      </c>
      <c r="S108" s="20"/>
      <c r="T108" s="20"/>
      <c r="U108" s="20"/>
      <c r="V108" s="20"/>
      <c r="W108" s="20"/>
      <c r="X108" s="20"/>
      <c r="Y108" s="164">
        <f t="shared" si="6"/>
        <v>1372382420</v>
      </c>
      <c r="Z108" s="164">
        <f t="shared" si="9"/>
        <v>152486936</v>
      </c>
      <c r="AA108" s="20">
        <v>115000000</v>
      </c>
      <c r="AB108" s="20">
        <v>103500000</v>
      </c>
      <c r="AC108" s="2">
        <v>51750000</v>
      </c>
      <c r="AD108" s="2"/>
      <c r="AE108" s="20"/>
      <c r="AF108" s="20"/>
      <c r="AG108" s="26"/>
      <c r="AH108" s="3"/>
      <c r="AI108" s="3">
        <v>36575000</v>
      </c>
      <c r="AJ108" s="2"/>
      <c r="AK108" s="2"/>
      <c r="AL108" s="2">
        <v>10000000</v>
      </c>
      <c r="AM108" s="127">
        <f t="shared" si="7"/>
        <v>88325000</v>
      </c>
      <c r="AN108" s="165">
        <f t="shared" si="8"/>
        <v>5175000</v>
      </c>
      <c r="AO108" s="19" t="s">
        <v>38</v>
      </c>
      <c r="AP108" s="19" t="s">
        <v>38</v>
      </c>
      <c r="AS108" s="51"/>
    </row>
    <row r="109" spans="1:45" hidden="1" x14ac:dyDescent="0.25">
      <c r="A109" s="144">
        <v>523</v>
      </c>
      <c r="B109" s="55" t="s">
        <v>67</v>
      </c>
      <c r="C109" s="19" t="s">
        <v>408</v>
      </c>
      <c r="D109" s="19" t="s">
        <v>457</v>
      </c>
      <c r="E109" s="19" t="s">
        <v>47</v>
      </c>
      <c r="F109" s="62"/>
      <c r="G109" s="62">
        <v>96</v>
      </c>
      <c r="H109" s="62" t="s">
        <v>16</v>
      </c>
      <c r="I109" s="19" t="s">
        <v>85</v>
      </c>
      <c r="J109" s="23" t="s">
        <v>765</v>
      </c>
      <c r="K109" s="19" t="s">
        <v>818</v>
      </c>
      <c r="L109" s="19" t="s">
        <v>88</v>
      </c>
      <c r="M109" s="60" t="s">
        <v>1016</v>
      </c>
      <c r="N109" s="23" t="s">
        <v>1374</v>
      </c>
      <c r="O109" s="19" t="s">
        <v>1295</v>
      </c>
      <c r="P109" s="19">
        <v>98</v>
      </c>
      <c r="Q109" s="20">
        <v>1524869356</v>
      </c>
      <c r="R109" s="20">
        <v>1372382420</v>
      </c>
      <c r="S109" s="20"/>
      <c r="T109" s="20"/>
      <c r="U109" s="20"/>
      <c r="V109" s="20"/>
      <c r="W109" s="20"/>
      <c r="X109" s="20"/>
      <c r="Y109" s="164">
        <f t="shared" si="6"/>
        <v>1372382420</v>
      </c>
      <c r="Z109" s="164">
        <f t="shared" si="9"/>
        <v>152486936</v>
      </c>
      <c r="AA109" s="20">
        <v>180690000</v>
      </c>
      <c r="AB109" s="20">
        <v>162621000</v>
      </c>
      <c r="AC109" s="2">
        <v>97572600</v>
      </c>
      <c r="AD109" s="2"/>
      <c r="AE109" s="20"/>
      <c r="AF109" s="20"/>
      <c r="AG109" s="26"/>
      <c r="AH109" s="2"/>
      <c r="AI109" s="2">
        <v>65048400</v>
      </c>
      <c r="AJ109" s="2">
        <v>56013900</v>
      </c>
      <c r="AK109" s="2"/>
      <c r="AL109" s="2"/>
      <c r="AM109" s="127">
        <f t="shared" si="7"/>
        <v>218634900</v>
      </c>
      <c r="AN109" s="165">
        <f t="shared" si="8"/>
        <v>-56013900</v>
      </c>
      <c r="AO109" s="19" t="s">
        <v>35</v>
      </c>
      <c r="AP109" s="23" t="s">
        <v>38</v>
      </c>
      <c r="AS109" s="51"/>
    </row>
    <row r="110" spans="1:45" hidden="1" x14ac:dyDescent="0.25">
      <c r="A110" s="149">
        <v>1458</v>
      </c>
      <c r="B110" s="55" t="s">
        <v>1495</v>
      </c>
      <c r="C110" s="19" t="s">
        <v>408</v>
      </c>
      <c r="D110" s="19" t="s">
        <v>100</v>
      </c>
      <c r="E110" s="19" t="s">
        <v>101</v>
      </c>
      <c r="F110" s="62"/>
      <c r="G110" s="62">
        <v>96</v>
      </c>
      <c r="H110" s="62" t="s">
        <v>16</v>
      </c>
      <c r="I110" s="19" t="s">
        <v>85</v>
      </c>
      <c r="J110" s="23" t="s">
        <v>765</v>
      </c>
      <c r="K110" s="19" t="s">
        <v>818</v>
      </c>
      <c r="L110" s="19" t="s">
        <v>88</v>
      </c>
      <c r="M110" s="60" t="s">
        <v>1017</v>
      </c>
      <c r="N110" s="19" t="s">
        <v>846</v>
      </c>
      <c r="O110" s="19"/>
      <c r="P110" s="19"/>
      <c r="Q110" s="20">
        <v>1524869356</v>
      </c>
      <c r="R110" s="20">
        <v>1372382420</v>
      </c>
      <c r="S110" s="20"/>
      <c r="T110" s="20"/>
      <c r="U110" s="20"/>
      <c r="V110" s="82"/>
      <c r="W110" s="20"/>
      <c r="X110" s="20"/>
      <c r="Y110" s="164">
        <f t="shared" si="6"/>
        <v>1372382420</v>
      </c>
      <c r="Z110" s="164">
        <f t="shared" si="9"/>
        <v>152486936</v>
      </c>
      <c r="AA110" s="20">
        <v>103500000</v>
      </c>
      <c r="AB110" s="20">
        <v>93150000</v>
      </c>
      <c r="AC110" s="2">
        <v>46575000</v>
      </c>
      <c r="AD110" s="2"/>
      <c r="AE110" s="20"/>
      <c r="AF110" s="20"/>
      <c r="AG110" s="26">
        <v>10000200</v>
      </c>
      <c r="AH110" s="3"/>
      <c r="AI110" s="3">
        <v>31917300</v>
      </c>
      <c r="AJ110" s="20"/>
      <c r="AK110" s="28">
        <v>4657500</v>
      </c>
      <c r="AL110" s="20"/>
      <c r="AM110" s="127">
        <f t="shared" si="7"/>
        <v>88492500</v>
      </c>
      <c r="AN110" s="165">
        <f t="shared" si="8"/>
        <v>0</v>
      </c>
      <c r="AO110" s="19" t="s">
        <v>38</v>
      </c>
      <c r="AP110" s="19"/>
      <c r="AS110" s="51"/>
    </row>
    <row r="111" spans="1:45" hidden="1" x14ac:dyDescent="0.25">
      <c r="A111" s="144">
        <v>558</v>
      </c>
      <c r="B111" s="55" t="s">
        <v>67</v>
      </c>
      <c r="C111" s="19" t="s">
        <v>114</v>
      </c>
      <c r="D111" s="19" t="s">
        <v>492</v>
      </c>
      <c r="E111" s="19" t="s">
        <v>92</v>
      </c>
      <c r="F111" s="62"/>
      <c r="G111" s="62">
        <v>96</v>
      </c>
      <c r="H111" s="62" t="s">
        <v>17</v>
      </c>
      <c r="I111" s="19">
        <v>36904</v>
      </c>
      <c r="J111" s="23" t="s">
        <v>669</v>
      </c>
      <c r="K111" s="19" t="s">
        <v>125</v>
      </c>
      <c r="L111" s="19" t="s">
        <v>123</v>
      </c>
      <c r="M111" s="60" t="s">
        <v>1018</v>
      </c>
      <c r="N111" s="23" t="s">
        <v>1401</v>
      </c>
      <c r="O111" s="27">
        <v>1397</v>
      </c>
      <c r="P111" s="27">
        <v>97</v>
      </c>
      <c r="Q111" s="20">
        <v>700000000</v>
      </c>
      <c r="R111" s="20">
        <v>700000000</v>
      </c>
      <c r="S111" s="20"/>
      <c r="T111" s="20"/>
      <c r="U111" s="20"/>
      <c r="V111" s="20"/>
      <c r="W111" s="20"/>
      <c r="X111" s="20"/>
      <c r="Y111" s="164">
        <f t="shared" si="6"/>
        <v>700000000</v>
      </c>
      <c r="Z111" s="164">
        <f t="shared" si="9"/>
        <v>0</v>
      </c>
      <c r="AA111" s="20">
        <v>50000000</v>
      </c>
      <c r="AB111" s="20">
        <v>120000000</v>
      </c>
      <c r="AC111" s="20">
        <v>22500000</v>
      </c>
      <c r="AD111" s="2"/>
      <c r="AE111" s="20"/>
      <c r="AF111" s="20"/>
      <c r="AG111" s="22"/>
      <c r="AH111" s="20"/>
      <c r="AI111" s="20"/>
      <c r="AJ111" s="20"/>
      <c r="AK111" s="2"/>
      <c r="AL111" s="2"/>
      <c r="AM111" s="127">
        <f t="shared" si="7"/>
        <v>22500000</v>
      </c>
      <c r="AN111" s="165">
        <f t="shared" si="8"/>
        <v>97500000</v>
      </c>
      <c r="AO111" s="19" t="s">
        <v>35</v>
      </c>
      <c r="AP111" s="23" t="s">
        <v>38</v>
      </c>
      <c r="AS111" s="51"/>
    </row>
    <row r="112" spans="1:45" hidden="1" x14ac:dyDescent="0.25">
      <c r="A112" s="149">
        <v>1463</v>
      </c>
      <c r="B112" s="55" t="s">
        <v>1495</v>
      </c>
      <c r="C112" s="19" t="s">
        <v>114</v>
      </c>
      <c r="D112" s="19" t="s">
        <v>124</v>
      </c>
      <c r="E112" s="19" t="s">
        <v>92</v>
      </c>
      <c r="F112" s="62"/>
      <c r="G112" s="62">
        <v>96</v>
      </c>
      <c r="H112" s="62" t="s">
        <v>17</v>
      </c>
      <c r="I112" s="19">
        <v>36904</v>
      </c>
      <c r="J112" s="23" t="s">
        <v>669</v>
      </c>
      <c r="K112" s="19" t="s">
        <v>125</v>
      </c>
      <c r="L112" s="19" t="s">
        <v>123</v>
      </c>
      <c r="M112" s="60" t="s">
        <v>1019</v>
      </c>
      <c r="N112" s="19" t="s">
        <v>1385</v>
      </c>
      <c r="O112" s="19"/>
      <c r="P112" s="19"/>
      <c r="Q112" s="20" t="s">
        <v>1510</v>
      </c>
      <c r="R112" s="20">
        <v>700000000</v>
      </c>
      <c r="S112" s="20"/>
      <c r="T112" s="20"/>
      <c r="U112" s="20"/>
      <c r="V112" s="82"/>
      <c r="W112" s="20"/>
      <c r="X112" s="20"/>
      <c r="Y112" s="164">
        <f t="shared" si="6"/>
        <v>700000000</v>
      </c>
      <c r="Z112" s="164">
        <f t="shared" si="9"/>
        <v>-700000000</v>
      </c>
      <c r="AA112" s="20">
        <v>120000000</v>
      </c>
      <c r="AB112" s="20">
        <v>120000000</v>
      </c>
      <c r="AC112" s="20"/>
      <c r="AD112" s="20"/>
      <c r="AE112" s="20"/>
      <c r="AF112" s="20"/>
      <c r="AG112" s="20"/>
      <c r="AH112" s="20"/>
      <c r="AI112" s="20">
        <v>97500000</v>
      </c>
      <c r="AJ112" s="20"/>
      <c r="AK112" s="20"/>
      <c r="AL112" s="20"/>
      <c r="AM112" s="127">
        <f t="shared" si="7"/>
        <v>97500000</v>
      </c>
      <c r="AN112" s="165">
        <f t="shared" si="8"/>
        <v>22500000</v>
      </c>
      <c r="AO112" s="19" t="s">
        <v>35</v>
      </c>
      <c r="AP112" s="19"/>
      <c r="AS112" s="51"/>
    </row>
    <row r="113" spans="1:45" hidden="1" x14ac:dyDescent="0.25">
      <c r="A113" s="149">
        <v>1470</v>
      </c>
      <c r="B113" s="55" t="s">
        <v>1495</v>
      </c>
      <c r="C113" s="19" t="s">
        <v>114</v>
      </c>
      <c r="D113" s="19" t="s">
        <v>157</v>
      </c>
      <c r="E113" s="19" t="s">
        <v>158</v>
      </c>
      <c r="F113" s="62"/>
      <c r="G113" s="62">
        <v>96</v>
      </c>
      <c r="H113" s="62" t="s">
        <v>17</v>
      </c>
      <c r="I113" s="19">
        <v>36904</v>
      </c>
      <c r="J113" s="23" t="s">
        <v>669</v>
      </c>
      <c r="K113" s="19" t="s">
        <v>125</v>
      </c>
      <c r="L113" s="19" t="s">
        <v>123</v>
      </c>
      <c r="M113" s="60" t="s">
        <v>1020</v>
      </c>
      <c r="N113" s="23" t="s">
        <v>1385</v>
      </c>
      <c r="O113" s="19"/>
      <c r="P113" s="19"/>
      <c r="Q113" s="20" t="s">
        <v>1510</v>
      </c>
      <c r="R113" s="20">
        <v>700000000</v>
      </c>
      <c r="S113" s="20"/>
      <c r="T113" s="20"/>
      <c r="U113" s="20"/>
      <c r="V113" s="82"/>
      <c r="W113" s="20"/>
      <c r="X113" s="20"/>
      <c r="Y113" s="164">
        <f t="shared" si="6"/>
        <v>700000000</v>
      </c>
      <c r="Z113" s="164">
        <f t="shared" si="9"/>
        <v>-700000000</v>
      </c>
      <c r="AA113" s="20">
        <v>80000000</v>
      </c>
      <c r="AB113" s="20">
        <v>80000000</v>
      </c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127">
        <f t="shared" si="7"/>
        <v>0</v>
      </c>
      <c r="AN113" s="165">
        <f t="shared" si="8"/>
        <v>80000000</v>
      </c>
      <c r="AO113" s="19" t="s">
        <v>35</v>
      </c>
      <c r="AP113" s="19"/>
      <c r="AS113" s="51"/>
    </row>
    <row r="114" spans="1:45" hidden="1" x14ac:dyDescent="0.25">
      <c r="A114" s="144">
        <v>559</v>
      </c>
      <c r="B114" s="55" t="s">
        <v>67</v>
      </c>
      <c r="C114" s="19" t="s">
        <v>114</v>
      </c>
      <c r="D114" s="19" t="s">
        <v>493</v>
      </c>
      <c r="E114" s="19" t="s">
        <v>314</v>
      </c>
      <c r="F114" s="183" t="s">
        <v>1502</v>
      </c>
      <c r="G114" s="62">
        <v>96</v>
      </c>
      <c r="H114" s="62" t="s">
        <v>17</v>
      </c>
      <c r="I114" s="19">
        <v>36904</v>
      </c>
      <c r="J114" s="23" t="s">
        <v>669</v>
      </c>
      <c r="K114" s="19" t="s">
        <v>125</v>
      </c>
      <c r="L114" s="19" t="s">
        <v>123</v>
      </c>
      <c r="M114" s="60" t="s">
        <v>1021</v>
      </c>
      <c r="N114" s="23" t="s">
        <v>1385</v>
      </c>
      <c r="O114" s="19" t="s">
        <v>1359</v>
      </c>
      <c r="P114" s="19">
        <v>97</v>
      </c>
      <c r="Q114" s="20" t="s">
        <v>1510</v>
      </c>
      <c r="R114" s="82">
        <v>700000000</v>
      </c>
      <c r="S114" s="82"/>
      <c r="T114" s="82"/>
      <c r="U114" s="82"/>
      <c r="V114" s="82"/>
      <c r="W114" s="20"/>
      <c r="X114" s="20"/>
      <c r="Y114" s="164">
        <f t="shared" si="6"/>
        <v>700000000</v>
      </c>
      <c r="Z114" s="164">
        <f t="shared" si="9"/>
        <v>-700000000</v>
      </c>
      <c r="AA114" s="20">
        <v>55555555.555</v>
      </c>
      <c r="AB114" s="20">
        <v>50000000</v>
      </c>
      <c r="AC114" s="2"/>
      <c r="AD114" s="20"/>
      <c r="AE114" s="20"/>
      <c r="AF114" s="20"/>
      <c r="AG114" s="22"/>
      <c r="AH114" s="20"/>
      <c r="AI114" s="20">
        <v>50000000</v>
      </c>
      <c r="AJ114" s="20"/>
      <c r="AK114" s="2"/>
      <c r="AL114" s="1"/>
      <c r="AM114" s="127">
        <f t="shared" si="7"/>
        <v>50000000</v>
      </c>
      <c r="AN114" s="165">
        <f t="shared" si="8"/>
        <v>0</v>
      </c>
      <c r="AO114" s="19" t="s">
        <v>35</v>
      </c>
      <c r="AP114" s="23" t="s">
        <v>38</v>
      </c>
      <c r="AS114" s="51"/>
    </row>
    <row r="115" spans="1:45" hidden="1" x14ac:dyDescent="0.25">
      <c r="A115" s="144">
        <v>611</v>
      </c>
      <c r="B115" s="55" t="s">
        <v>67</v>
      </c>
      <c r="C115" s="19" t="s">
        <v>114</v>
      </c>
      <c r="D115" s="19" t="s">
        <v>270</v>
      </c>
      <c r="E115" s="19" t="s">
        <v>271</v>
      </c>
      <c r="F115" s="183" t="s">
        <v>1502</v>
      </c>
      <c r="G115" s="62">
        <v>96</v>
      </c>
      <c r="H115" s="62" t="s">
        <v>17</v>
      </c>
      <c r="I115" s="19">
        <v>36904</v>
      </c>
      <c r="J115" s="23" t="s">
        <v>669</v>
      </c>
      <c r="K115" s="19" t="s">
        <v>125</v>
      </c>
      <c r="L115" s="19" t="s">
        <v>123</v>
      </c>
      <c r="M115" s="60" t="s">
        <v>1022</v>
      </c>
      <c r="N115" s="23" t="s">
        <v>1449</v>
      </c>
      <c r="O115" s="19" t="s">
        <v>1424</v>
      </c>
      <c r="P115" s="19">
        <v>97</v>
      </c>
      <c r="Q115" s="20" t="s">
        <v>1510</v>
      </c>
      <c r="R115" s="20">
        <v>700000000</v>
      </c>
      <c r="S115" s="82"/>
      <c r="T115" s="82"/>
      <c r="U115" s="82"/>
      <c r="V115" s="82"/>
      <c r="W115" s="82"/>
      <c r="X115" s="20"/>
      <c r="Y115" s="164">
        <f t="shared" si="6"/>
        <v>700000000</v>
      </c>
      <c r="Z115" s="164">
        <f t="shared" si="9"/>
        <v>-700000000</v>
      </c>
      <c r="AA115" s="20">
        <v>70000000</v>
      </c>
      <c r="AB115" s="20">
        <v>70000000</v>
      </c>
      <c r="AC115" s="2"/>
      <c r="AD115" s="2"/>
      <c r="AE115" s="20"/>
      <c r="AF115" s="20"/>
      <c r="AG115" s="22"/>
      <c r="AH115" s="20"/>
      <c r="AI115" s="20">
        <v>70000000</v>
      </c>
      <c r="AJ115" s="20"/>
      <c r="AK115" s="2"/>
      <c r="AL115" s="1"/>
      <c r="AM115" s="127">
        <f t="shared" si="7"/>
        <v>70000000</v>
      </c>
      <c r="AN115" s="165">
        <f t="shared" si="8"/>
        <v>0</v>
      </c>
      <c r="AO115" s="19" t="s">
        <v>35</v>
      </c>
      <c r="AP115" s="23" t="s">
        <v>38</v>
      </c>
      <c r="AS115" s="51"/>
    </row>
    <row r="116" spans="1:45" hidden="1" x14ac:dyDescent="0.25">
      <c r="A116" s="144">
        <v>662</v>
      </c>
      <c r="B116" s="55" t="s">
        <v>67</v>
      </c>
      <c r="C116" s="19" t="s">
        <v>114</v>
      </c>
      <c r="D116" s="19" t="s">
        <v>312</v>
      </c>
      <c r="E116" s="19" t="s">
        <v>66</v>
      </c>
      <c r="F116" s="183" t="s">
        <v>1501</v>
      </c>
      <c r="G116" s="62">
        <v>96</v>
      </c>
      <c r="H116" s="62" t="s">
        <v>17</v>
      </c>
      <c r="I116" s="19">
        <v>39298</v>
      </c>
      <c r="J116" s="23" t="s">
        <v>198</v>
      </c>
      <c r="K116" s="19" t="s">
        <v>313</v>
      </c>
      <c r="L116" s="19" t="s">
        <v>1305</v>
      </c>
      <c r="M116" s="60"/>
      <c r="N116" s="23"/>
      <c r="O116" s="19" t="s">
        <v>1270</v>
      </c>
      <c r="P116" s="19">
        <v>97</v>
      </c>
      <c r="Q116" s="20">
        <v>400000000</v>
      </c>
      <c r="R116" s="20">
        <v>400000000</v>
      </c>
      <c r="S116" s="20"/>
      <c r="T116" s="20"/>
      <c r="U116" s="20"/>
      <c r="V116" s="20"/>
      <c r="W116" s="20"/>
      <c r="X116" s="20"/>
      <c r="Y116" s="164">
        <f t="shared" si="6"/>
        <v>400000000</v>
      </c>
      <c r="Z116" s="164">
        <f t="shared" si="9"/>
        <v>0</v>
      </c>
      <c r="AA116" s="20">
        <v>377777777.77700001</v>
      </c>
      <c r="AB116" s="20">
        <v>340000000</v>
      </c>
      <c r="AC116" s="20">
        <v>180000000</v>
      </c>
      <c r="AD116" s="20"/>
      <c r="AE116" s="20"/>
      <c r="AF116" s="20"/>
      <c r="AG116" s="22"/>
      <c r="AH116" s="20"/>
      <c r="AI116" s="20">
        <v>160000000</v>
      </c>
      <c r="AJ116" s="20"/>
      <c r="AK116" s="2"/>
      <c r="AL116" s="1"/>
      <c r="AM116" s="127">
        <f t="shared" si="7"/>
        <v>340000000</v>
      </c>
      <c r="AN116" s="165">
        <f t="shared" si="8"/>
        <v>0</v>
      </c>
      <c r="AO116" s="19" t="s">
        <v>35</v>
      </c>
      <c r="AP116" s="19" t="s">
        <v>38</v>
      </c>
      <c r="AS116" s="51"/>
    </row>
    <row r="117" spans="1:45" hidden="1" x14ac:dyDescent="0.25">
      <c r="A117" s="144">
        <v>546</v>
      </c>
      <c r="B117" s="55" t="s">
        <v>67</v>
      </c>
      <c r="C117" s="19" t="s">
        <v>573</v>
      </c>
      <c r="D117" s="19" t="s">
        <v>479</v>
      </c>
      <c r="E117" s="19" t="s">
        <v>480</v>
      </c>
      <c r="F117" s="183" t="s">
        <v>1502</v>
      </c>
      <c r="G117" s="62">
        <v>96</v>
      </c>
      <c r="H117" s="62" t="s">
        <v>17</v>
      </c>
      <c r="I117" s="19">
        <v>315292</v>
      </c>
      <c r="J117" s="19" t="s">
        <v>478</v>
      </c>
      <c r="K117" s="19" t="s">
        <v>478</v>
      </c>
      <c r="L117" s="19" t="s">
        <v>1360</v>
      </c>
      <c r="M117" s="60"/>
      <c r="N117" s="19"/>
      <c r="O117" s="19" t="s">
        <v>1271</v>
      </c>
      <c r="P117" s="19">
        <v>98</v>
      </c>
      <c r="Q117" s="20">
        <v>150000000</v>
      </c>
      <c r="R117" s="20">
        <v>15000000</v>
      </c>
      <c r="S117" s="20"/>
      <c r="T117" s="20"/>
      <c r="U117" s="20"/>
      <c r="V117" s="20"/>
      <c r="W117" s="20"/>
      <c r="X117" s="1"/>
      <c r="Y117" s="164">
        <f t="shared" si="6"/>
        <v>15000000</v>
      </c>
      <c r="Z117" s="164">
        <f t="shared" si="9"/>
        <v>135000000</v>
      </c>
      <c r="AA117" s="20"/>
      <c r="AB117" s="20"/>
      <c r="AC117" s="2"/>
      <c r="AD117" s="20"/>
      <c r="AE117" s="20"/>
      <c r="AF117" s="20"/>
      <c r="AG117" s="26"/>
      <c r="AH117" s="20"/>
      <c r="AI117" s="20"/>
      <c r="AJ117" s="20"/>
      <c r="AK117" s="1"/>
      <c r="AL117" s="1"/>
      <c r="AM117" s="127">
        <f t="shared" si="7"/>
        <v>0</v>
      </c>
      <c r="AN117" s="165">
        <f t="shared" si="8"/>
        <v>0</v>
      </c>
      <c r="AO117" s="19" t="s">
        <v>38</v>
      </c>
      <c r="AP117" s="19" t="s">
        <v>38</v>
      </c>
      <c r="AS117" s="51"/>
    </row>
    <row r="118" spans="1:45" hidden="1" x14ac:dyDescent="0.25">
      <c r="A118" s="144">
        <v>557</v>
      </c>
      <c r="B118" s="55" t="s">
        <v>67</v>
      </c>
      <c r="C118" s="19" t="s">
        <v>573</v>
      </c>
      <c r="D118" s="19" t="s">
        <v>490</v>
      </c>
      <c r="E118" s="19" t="s">
        <v>491</v>
      </c>
      <c r="F118" s="183" t="s">
        <v>1504</v>
      </c>
      <c r="G118" s="62">
        <v>96</v>
      </c>
      <c r="H118" s="62" t="s">
        <v>17</v>
      </c>
      <c r="I118" s="19">
        <v>960301</v>
      </c>
      <c r="J118" s="23" t="s">
        <v>476</v>
      </c>
      <c r="K118" s="19" t="s">
        <v>476</v>
      </c>
      <c r="L118" s="19" t="s">
        <v>1375</v>
      </c>
      <c r="M118" s="60" t="s">
        <v>1023</v>
      </c>
      <c r="N118" s="23" t="s">
        <v>489</v>
      </c>
      <c r="O118" s="19" t="s">
        <v>1357</v>
      </c>
      <c r="P118" s="19">
        <v>97</v>
      </c>
      <c r="Q118" s="20">
        <v>75000000</v>
      </c>
      <c r="R118" s="20"/>
      <c r="S118" s="20"/>
      <c r="T118" s="20"/>
      <c r="U118" s="20"/>
      <c r="V118" s="20">
        <v>7500000</v>
      </c>
      <c r="W118" s="20"/>
      <c r="X118" s="20"/>
      <c r="Y118" s="164">
        <f t="shared" si="6"/>
        <v>7500000</v>
      </c>
      <c r="Z118" s="164">
        <f t="shared" si="9"/>
        <v>67500000</v>
      </c>
      <c r="AA118" s="20">
        <v>75000000</v>
      </c>
      <c r="AB118" s="20">
        <v>67500000</v>
      </c>
      <c r="AC118" s="2"/>
      <c r="AD118" s="20"/>
      <c r="AE118" s="20"/>
      <c r="AF118" s="20"/>
      <c r="AG118" s="26"/>
      <c r="AH118" s="20"/>
      <c r="AI118" s="28">
        <v>67500000</v>
      </c>
      <c r="AJ118" s="20"/>
      <c r="AK118" s="1"/>
      <c r="AL118" s="1"/>
      <c r="AM118" s="127">
        <f t="shared" si="7"/>
        <v>67500000</v>
      </c>
      <c r="AN118" s="165">
        <f t="shared" si="8"/>
        <v>0</v>
      </c>
      <c r="AO118" s="19" t="s">
        <v>35</v>
      </c>
      <c r="AP118" s="23" t="s">
        <v>38</v>
      </c>
      <c r="AS118" s="51"/>
    </row>
    <row r="119" spans="1:45" hidden="1" x14ac:dyDescent="0.25">
      <c r="A119" s="144">
        <v>543</v>
      </c>
      <c r="B119" s="55" t="s">
        <v>67</v>
      </c>
      <c r="C119" s="19" t="s">
        <v>472</v>
      </c>
      <c r="D119" s="19" t="s">
        <v>475</v>
      </c>
      <c r="E119" s="33" t="s">
        <v>141</v>
      </c>
      <c r="F119" s="183" t="s">
        <v>1501</v>
      </c>
      <c r="G119" s="62">
        <v>96</v>
      </c>
      <c r="H119" s="62" t="s">
        <v>17</v>
      </c>
      <c r="I119" s="19" t="s">
        <v>473</v>
      </c>
      <c r="J119" s="19" t="s">
        <v>785</v>
      </c>
      <c r="K119" s="19" t="s">
        <v>785</v>
      </c>
      <c r="L119" s="19" t="s">
        <v>1327</v>
      </c>
      <c r="M119" s="60" t="s">
        <v>1024</v>
      </c>
      <c r="N119" s="19" t="s">
        <v>474</v>
      </c>
      <c r="O119" s="19" t="s">
        <v>40</v>
      </c>
      <c r="P119" s="19">
        <v>97</v>
      </c>
      <c r="Q119" s="20">
        <v>700000000</v>
      </c>
      <c r="R119" s="20">
        <v>350000000</v>
      </c>
      <c r="S119" s="20">
        <v>350000000</v>
      </c>
      <c r="T119" s="20"/>
      <c r="U119" s="20"/>
      <c r="V119" s="20"/>
      <c r="W119" s="20"/>
      <c r="X119" s="20"/>
      <c r="Y119" s="164">
        <f t="shared" si="6"/>
        <v>700000000</v>
      </c>
      <c r="Z119" s="164">
        <f t="shared" si="9"/>
        <v>0</v>
      </c>
      <c r="AA119" s="20">
        <v>700000000</v>
      </c>
      <c r="AB119" s="20">
        <v>630000000</v>
      </c>
      <c r="AC119" s="20">
        <v>315000000</v>
      </c>
      <c r="AD119" s="20"/>
      <c r="AE119" s="20"/>
      <c r="AF119" s="20"/>
      <c r="AG119" s="22"/>
      <c r="AH119" s="20"/>
      <c r="AI119" s="20">
        <v>315000000</v>
      </c>
      <c r="AJ119" s="20"/>
      <c r="AK119" s="2"/>
      <c r="AL119" s="2"/>
      <c r="AM119" s="127">
        <f t="shared" si="7"/>
        <v>630000000</v>
      </c>
      <c r="AN119" s="165">
        <f t="shared" si="8"/>
        <v>0</v>
      </c>
      <c r="AO119" s="19" t="s">
        <v>35</v>
      </c>
      <c r="AP119" s="19" t="s">
        <v>38</v>
      </c>
      <c r="AS119" s="51"/>
    </row>
    <row r="120" spans="1:45" hidden="1" x14ac:dyDescent="0.25">
      <c r="A120" s="149">
        <v>1442</v>
      </c>
      <c r="B120" s="55" t="s">
        <v>1495</v>
      </c>
      <c r="C120" s="19" t="s">
        <v>549</v>
      </c>
      <c r="D120" s="19" t="s">
        <v>32</v>
      </c>
      <c r="E120" s="19" t="s">
        <v>33</v>
      </c>
      <c r="F120" s="183" t="s">
        <v>1504</v>
      </c>
      <c r="G120" s="62">
        <v>96</v>
      </c>
      <c r="H120" s="62" t="s">
        <v>16</v>
      </c>
      <c r="I120" s="19">
        <v>1912</v>
      </c>
      <c r="J120" s="19" t="s">
        <v>806</v>
      </c>
      <c r="K120" s="19" t="s">
        <v>806</v>
      </c>
      <c r="L120" s="19" t="s">
        <v>34</v>
      </c>
      <c r="M120" s="60" t="s">
        <v>1025</v>
      </c>
      <c r="N120" s="19" t="s">
        <v>1386</v>
      </c>
      <c r="O120" s="19"/>
      <c r="P120" s="19"/>
      <c r="Q120" s="20">
        <v>6500000000</v>
      </c>
      <c r="R120" s="28">
        <v>975000000</v>
      </c>
      <c r="S120" s="20"/>
      <c r="T120" s="20"/>
      <c r="U120" s="20"/>
      <c r="V120" s="20"/>
      <c r="W120" s="20"/>
      <c r="X120" s="20"/>
      <c r="Y120" s="164">
        <f t="shared" si="6"/>
        <v>975000000</v>
      </c>
      <c r="Z120" s="164">
        <f t="shared" si="9"/>
        <v>5525000000</v>
      </c>
      <c r="AA120" s="20">
        <v>1600000000</v>
      </c>
      <c r="AB120" s="20">
        <v>1600000000</v>
      </c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127">
        <f t="shared" si="7"/>
        <v>0</v>
      </c>
      <c r="AN120" s="165">
        <f t="shared" si="8"/>
        <v>1600000000</v>
      </c>
      <c r="AO120" s="19" t="s">
        <v>35</v>
      </c>
      <c r="AP120" s="19"/>
      <c r="AS120" s="51"/>
    </row>
    <row r="121" spans="1:45" hidden="1" x14ac:dyDescent="0.25">
      <c r="A121" s="144">
        <v>562</v>
      </c>
      <c r="B121" s="55" t="s">
        <v>67</v>
      </c>
      <c r="C121" s="19" t="s">
        <v>552</v>
      </c>
      <c r="D121" s="19" t="s">
        <v>496</v>
      </c>
      <c r="E121" s="19" t="s">
        <v>202</v>
      </c>
      <c r="F121" s="183" t="s">
        <v>1502</v>
      </c>
      <c r="G121" s="62">
        <v>96</v>
      </c>
      <c r="H121" s="62" t="s">
        <v>17</v>
      </c>
      <c r="I121" s="19" t="s">
        <v>495</v>
      </c>
      <c r="J121" s="23" t="s">
        <v>678</v>
      </c>
      <c r="K121" s="19" t="s">
        <v>497</v>
      </c>
      <c r="L121" s="19" t="s">
        <v>1272</v>
      </c>
      <c r="M121" s="60" t="s">
        <v>1026</v>
      </c>
      <c r="N121" s="23" t="s">
        <v>1438</v>
      </c>
      <c r="O121" s="19" t="s">
        <v>1328</v>
      </c>
      <c r="P121" s="19">
        <v>97</v>
      </c>
      <c r="Q121" s="20">
        <v>2200000000</v>
      </c>
      <c r="R121" s="20">
        <v>497640000</v>
      </c>
      <c r="S121" s="20">
        <v>440000000</v>
      </c>
      <c r="T121" s="20">
        <v>880000000</v>
      </c>
      <c r="U121" s="20">
        <v>375760000</v>
      </c>
      <c r="V121" s="20"/>
      <c r="W121" s="20"/>
      <c r="X121" s="20"/>
      <c r="Y121" s="164">
        <f t="shared" si="6"/>
        <v>2193400000</v>
      </c>
      <c r="Z121" s="164">
        <f t="shared" si="9"/>
        <v>6600000</v>
      </c>
      <c r="AA121" s="20">
        <v>2200000000</v>
      </c>
      <c r="AB121" s="20">
        <v>1980000000</v>
      </c>
      <c r="AC121" s="20">
        <v>396000000</v>
      </c>
      <c r="AD121" s="20">
        <v>447876000</v>
      </c>
      <c r="AE121" s="20">
        <v>792000000</v>
      </c>
      <c r="AF121" s="20"/>
      <c r="AG121" s="22"/>
      <c r="AH121" s="2"/>
      <c r="AI121" s="2">
        <v>338184000</v>
      </c>
      <c r="AJ121" s="1"/>
      <c r="AK121" s="1"/>
      <c r="AL121" s="1"/>
      <c r="AM121" s="127">
        <f t="shared" si="7"/>
        <v>1974060000</v>
      </c>
      <c r="AN121" s="165">
        <f t="shared" si="8"/>
        <v>5940000</v>
      </c>
      <c r="AO121" s="19" t="s">
        <v>35</v>
      </c>
      <c r="AP121" s="23" t="s">
        <v>38</v>
      </c>
      <c r="AS121" s="51"/>
    </row>
    <row r="122" spans="1:45" hidden="1" x14ac:dyDescent="0.25">
      <c r="A122" s="144">
        <v>631</v>
      </c>
      <c r="B122" s="55" t="s">
        <v>67</v>
      </c>
      <c r="C122" s="19" t="s">
        <v>566</v>
      </c>
      <c r="D122" s="19" t="s">
        <v>284</v>
      </c>
      <c r="E122" s="19" t="s">
        <v>110</v>
      </c>
      <c r="F122" s="183" t="s">
        <v>1501</v>
      </c>
      <c r="G122" s="62">
        <v>96</v>
      </c>
      <c r="H122" s="62" t="s">
        <v>16</v>
      </c>
      <c r="I122" s="19" t="s">
        <v>283</v>
      </c>
      <c r="J122" s="23" t="s">
        <v>818</v>
      </c>
      <c r="K122" s="19" t="s">
        <v>143</v>
      </c>
      <c r="L122" s="19" t="s">
        <v>285</v>
      </c>
      <c r="M122" s="60" t="s">
        <v>1028</v>
      </c>
      <c r="N122" s="23" t="s">
        <v>1387</v>
      </c>
      <c r="O122" s="23" t="s">
        <v>1329</v>
      </c>
      <c r="P122" s="23">
        <v>98</v>
      </c>
      <c r="Q122" s="20">
        <v>600000000</v>
      </c>
      <c r="R122" s="20">
        <v>180874194</v>
      </c>
      <c r="S122" s="20">
        <v>299516979</v>
      </c>
      <c r="T122" s="20"/>
      <c r="U122" s="20"/>
      <c r="V122" s="20"/>
      <c r="W122" s="20"/>
      <c r="X122" s="20"/>
      <c r="Y122" s="164">
        <f t="shared" si="6"/>
        <v>480391173</v>
      </c>
      <c r="Z122" s="164">
        <f t="shared" si="9"/>
        <v>119608827</v>
      </c>
      <c r="AA122" s="20">
        <v>600000000</v>
      </c>
      <c r="AB122" s="20">
        <v>540000000</v>
      </c>
      <c r="AC122" s="20">
        <v>299516979</v>
      </c>
      <c r="AD122" s="20">
        <v>425238630</v>
      </c>
      <c r="AE122" s="20"/>
      <c r="AF122" s="20"/>
      <c r="AG122" s="20"/>
      <c r="AH122" s="20"/>
      <c r="AI122" s="20"/>
      <c r="AJ122" s="20"/>
      <c r="AK122" s="20"/>
      <c r="AL122" s="20"/>
      <c r="AM122" s="127">
        <f t="shared" si="7"/>
        <v>724755609</v>
      </c>
      <c r="AN122" s="165">
        <f t="shared" si="8"/>
        <v>-184755609</v>
      </c>
      <c r="AO122" s="19" t="s">
        <v>35</v>
      </c>
      <c r="AP122" s="23" t="s">
        <v>38</v>
      </c>
      <c r="AS122" s="51" t="s">
        <v>729</v>
      </c>
    </row>
    <row r="123" spans="1:45" hidden="1" x14ac:dyDescent="0.25">
      <c r="A123" s="149">
        <v>1461</v>
      </c>
      <c r="B123" s="55" t="s">
        <v>1495</v>
      </c>
      <c r="C123" s="19" t="s">
        <v>566</v>
      </c>
      <c r="D123" s="19" t="s">
        <v>112</v>
      </c>
      <c r="E123" s="19" t="s">
        <v>113</v>
      </c>
      <c r="F123" s="183" t="s">
        <v>1501</v>
      </c>
      <c r="G123" s="62">
        <v>96</v>
      </c>
      <c r="H123" s="62" t="s">
        <v>17</v>
      </c>
      <c r="I123" s="19" t="s">
        <v>111</v>
      </c>
      <c r="J123" s="23" t="s">
        <v>819</v>
      </c>
      <c r="K123" s="19" t="s">
        <v>819</v>
      </c>
      <c r="L123" s="19" t="s">
        <v>1296</v>
      </c>
      <c r="M123" s="60" t="s">
        <v>1027</v>
      </c>
      <c r="N123" s="23" t="s">
        <v>1387</v>
      </c>
      <c r="O123" s="19"/>
      <c r="P123" s="19"/>
      <c r="Q123" s="20">
        <v>400000000</v>
      </c>
      <c r="R123" s="20">
        <v>180874194</v>
      </c>
      <c r="S123" s="20">
        <v>399516979</v>
      </c>
      <c r="T123" s="20">
        <v>709000000</v>
      </c>
      <c r="U123" s="20"/>
      <c r="V123" s="20"/>
      <c r="W123" s="20"/>
      <c r="X123" s="20"/>
      <c r="Y123" s="164">
        <f t="shared" si="6"/>
        <v>1289391173</v>
      </c>
      <c r="Z123" s="164">
        <f t="shared" si="9"/>
        <v>-889391173</v>
      </c>
      <c r="AA123" s="20">
        <v>400000000</v>
      </c>
      <c r="AB123" s="20">
        <v>360000000</v>
      </c>
      <c r="AC123" s="20">
        <v>180874194</v>
      </c>
      <c r="AD123" s="20">
        <v>100000000</v>
      </c>
      <c r="AE123" s="20">
        <v>79125806</v>
      </c>
      <c r="AF123" s="20"/>
      <c r="AG123" s="20"/>
      <c r="AH123" s="20"/>
      <c r="AI123" s="20"/>
      <c r="AJ123" s="20"/>
      <c r="AK123" s="20"/>
      <c r="AL123" s="20"/>
      <c r="AM123" s="127">
        <f t="shared" si="7"/>
        <v>360000000</v>
      </c>
      <c r="AN123" s="165">
        <f t="shared" si="8"/>
        <v>0</v>
      </c>
      <c r="AO123" s="19" t="s">
        <v>38</v>
      </c>
      <c r="AP123" s="19"/>
      <c r="AS123" s="51"/>
    </row>
    <row r="124" spans="1:45" hidden="1" x14ac:dyDescent="0.25">
      <c r="A124" s="144">
        <v>653</v>
      </c>
      <c r="B124" s="55" t="s">
        <v>67</v>
      </c>
      <c r="C124" s="19" t="s">
        <v>572</v>
      </c>
      <c r="D124" s="19" t="s">
        <v>308</v>
      </c>
      <c r="E124" s="19" t="s">
        <v>309</v>
      </c>
      <c r="F124" s="183" t="s">
        <v>1505</v>
      </c>
      <c r="G124" s="62">
        <v>96</v>
      </c>
      <c r="H124" s="62" t="s">
        <v>17</v>
      </c>
      <c r="I124" s="19" t="s">
        <v>307</v>
      </c>
      <c r="J124" s="19" t="s">
        <v>827</v>
      </c>
      <c r="K124" s="19" t="s">
        <v>827</v>
      </c>
      <c r="L124" s="19" t="s">
        <v>1460</v>
      </c>
      <c r="M124" s="60" t="s">
        <v>1029</v>
      </c>
      <c r="N124" s="19" t="s">
        <v>846</v>
      </c>
      <c r="O124" s="19" t="s">
        <v>1361</v>
      </c>
      <c r="P124" s="19">
        <v>98</v>
      </c>
      <c r="Q124" s="20">
        <v>246000000</v>
      </c>
      <c r="R124" s="20">
        <v>121356720</v>
      </c>
      <c r="S124" s="20"/>
      <c r="T124" s="20"/>
      <c r="U124" s="20"/>
      <c r="V124" s="20"/>
      <c r="W124" s="20"/>
      <c r="X124" s="20"/>
      <c r="Y124" s="164">
        <f t="shared" si="6"/>
        <v>121356720</v>
      </c>
      <c r="Z124" s="164">
        <f t="shared" si="9"/>
        <v>124643280</v>
      </c>
      <c r="AA124" s="20">
        <v>246000000</v>
      </c>
      <c r="AB124" s="20">
        <v>221400000</v>
      </c>
      <c r="AC124" s="2"/>
      <c r="AD124" s="20"/>
      <c r="AE124" s="20"/>
      <c r="AF124" s="20"/>
      <c r="AG124" s="2"/>
      <c r="AH124" s="2"/>
      <c r="AI124" s="2"/>
      <c r="AJ124" s="1"/>
      <c r="AK124" s="1"/>
      <c r="AL124" s="1"/>
      <c r="AM124" s="127">
        <f t="shared" si="7"/>
        <v>0</v>
      </c>
      <c r="AN124" s="165">
        <f t="shared" si="8"/>
        <v>221400000</v>
      </c>
      <c r="AO124" s="19" t="s">
        <v>35</v>
      </c>
      <c r="AP124" s="19" t="s">
        <v>38</v>
      </c>
      <c r="AS124" s="51"/>
    </row>
    <row r="125" spans="1:45" hidden="1" x14ac:dyDescent="0.25">
      <c r="A125" s="149">
        <v>1464</v>
      </c>
      <c r="B125" s="55" t="s">
        <v>1495</v>
      </c>
      <c r="C125" s="19" t="s">
        <v>572</v>
      </c>
      <c r="D125" s="19" t="s">
        <v>127</v>
      </c>
      <c r="E125" s="19" t="s">
        <v>77</v>
      </c>
      <c r="F125" s="183" t="s">
        <v>1504</v>
      </c>
      <c r="G125" s="62">
        <v>96</v>
      </c>
      <c r="H125" s="62" t="s">
        <v>17</v>
      </c>
      <c r="I125" s="19" t="s">
        <v>126</v>
      </c>
      <c r="J125" s="19" t="s">
        <v>827</v>
      </c>
      <c r="K125" s="19" t="s">
        <v>1344</v>
      </c>
      <c r="L125" s="19" t="s">
        <v>1345</v>
      </c>
      <c r="M125" s="60" t="s">
        <v>1030</v>
      </c>
      <c r="N125" s="23" t="s">
        <v>1450</v>
      </c>
      <c r="O125" s="19"/>
      <c r="P125" s="19"/>
      <c r="Q125" s="20">
        <v>120000000</v>
      </c>
      <c r="R125" s="20">
        <v>120000000</v>
      </c>
      <c r="S125" s="20"/>
      <c r="T125" s="20"/>
      <c r="U125" s="20"/>
      <c r="V125" s="20"/>
      <c r="W125" s="20"/>
      <c r="X125" s="20"/>
      <c r="Y125" s="164">
        <f t="shared" si="6"/>
        <v>120000000</v>
      </c>
      <c r="Z125" s="164">
        <f t="shared" si="9"/>
        <v>0</v>
      </c>
      <c r="AA125" s="20">
        <v>120000000</v>
      </c>
      <c r="AB125" s="20">
        <v>108000000</v>
      </c>
      <c r="AC125" s="26">
        <v>108000000</v>
      </c>
      <c r="AD125" s="20"/>
      <c r="AE125" s="20"/>
      <c r="AF125" s="20"/>
      <c r="AG125" s="20"/>
      <c r="AH125" s="20"/>
      <c r="AI125" s="20"/>
      <c r="AJ125" s="20"/>
      <c r="AK125" s="20"/>
      <c r="AL125" s="20"/>
      <c r="AM125" s="127">
        <f t="shared" si="7"/>
        <v>108000000</v>
      </c>
      <c r="AN125" s="165">
        <f t="shared" si="8"/>
        <v>0</v>
      </c>
      <c r="AO125" s="19" t="s">
        <v>35</v>
      </c>
      <c r="AP125" s="19"/>
      <c r="AS125" s="51"/>
    </row>
    <row r="126" spans="1:45" hidden="1" x14ac:dyDescent="0.25">
      <c r="A126" s="144">
        <v>582</v>
      </c>
      <c r="B126" s="55" t="s">
        <v>67</v>
      </c>
      <c r="C126" s="19" t="s">
        <v>560</v>
      </c>
      <c r="D126" s="19" t="s">
        <v>515</v>
      </c>
      <c r="E126" s="19" t="s">
        <v>516</v>
      </c>
      <c r="F126" s="183" t="s">
        <v>1504</v>
      </c>
      <c r="G126" s="62">
        <v>96</v>
      </c>
      <c r="H126" s="62" t="s">
        <v>17</v>
      </c>
      <c r="I126" s="19" t="s">
        <v>514</v>
      </c>
      <c r="J126" s="19" t="s">
        <v>832</v>
      </c>
      <c r="K126" s="19" t="s">
        <v>1392</v>
      </c>
      <c r="L126" s="19" t="s">
        <v>1225</v>
      </c>
      <c r="M126" s="60"/>
      <c r="N126" s="23"/>
      <c r="O126" s="19" t="s">
        <v>1362</v>
      </c>
      <c r="P126" s="19">
        <v>96</v>
      </c>
      <c r="Q126" s="5">
        <v>30000000</v>
      </c>
      <c r="R126" s="20">
        <v>3000000</v>
      </c>
      <c r="S126" s="20"/>
      <c r="T126" s="20"/>
      <c r="U126" s="20"/>
      <c r="V126" s="20"/>
      <c r="W126" s="20"/>
      <c r="X126" s="2"/>
      <c r="Y126" s="164">
        <f t="shared" si="6"/>
        <v>3000000</v>
      </c>
      <c r="Z126" s="164">
        <f t="shared" si="9"/>
        <v>27000000</v>
      </c>
      <c r="AA126" s="20"/>
      <c r="AB126" s="20"/>
      <c r="AC126" s="2"/>
      <c r="AD126" s="20"/>
      <c r="AE126" s="20"/>
      <c r="AF126" s="20"/>
      <c r="AG126" s="2"/>
      <c r="AH126" s="2"/>
      <c r="AI126" s="2"/>
      <c r="AJ126" s="1"/>
      <c r="AK126" s="1"/>
      <c r="AL126" s="1"/>
      <c r="AM126" s="127">
        <f t="shared" si="7"/>
        <v>0</v>
      </c>
      <c r="AN126" s="165">
        <f t="shared" si="8"/>
        <v>0</v>
      </c>
      <c r="AO126" s="19" t="s">
        <v>38</v>
      </c>
      <c r="AP126" s="23" t="s">
        <v>38</v>
      </c>
      <c r="AS126" s="51"/>
    </row>
    <row r="127" spans="1:45" x14ac:dyDescent="0.25">
      <c r="A127" s="144">
        <v>1460</v>
      </c>
      <c r="B127" s="55" t="s">
        <v>67</v>
      </c>
      <c r="C127" s="19" t="s">
        <v>571</v>
      </c>
      <c r="D127" s="19" t="s">
        <v>105</v>
      </c>
      <c r="E127" s="19" t="s">
        <v>64</v>
      </c>
      <c r="F127" s="183" t="s">
        <v>1501</v>
      </c>
      <c r="G127" s="62">
        <v>97</v>
      </c>
      <c r="H127" s="62" t="s">
        <v>17</v>
      </c>
      <c r="I127" s="19" t="s">
        <v>103</v>
      </c>
      <c r="J127" s="23" t="s">
        <v>763</v>
      </c>
      <c r="K127" s="19" t="s">
        <v>763</v>
      </c>
      <c r="L127" s="19" t="s">
        <v>768</v>
      </c>
      <c r="M127" s="42" t="s">
        <v>1031</v>
      </c>
      <c r="N127" s="23" t="s">
        <v>104</v>
      </c>
      <c r="O127" s="19" t="s">
        <v>875</v>
      </c>
      <c r="P127" s="19">
        <v>1400</v>
      </c>
      <c r="Q127" s="20">
        <v>390000000</v>
      </c>
      <c r="R127" s="20">
        <v>97500000</v>
      </c>
      <c r="S127" s="20">
        <v>87750000</v>
      </c>
      <c r="T127" s="20"/>
      <c r="U127" s="20"/>
      <c r="V127" s="20"/>
      <c r="W127" s="20"/>
      <c r="X127" s="20"/>
      <c r="Y127" s="164">
        <f t="shared" si="6"/>
        <v>185250000</v>
      </c>
      <c r="Z127" s="164">
        <f t="shared" si="9"/>
        <v>204750000</v>
      </c>
      <c r="AA127" s="20">
        <v>390000000</v>
      </c>
      <c r="AB127" s="20">
        <v>351000000</v>
      </c>
      <c r="AC127" s="20">
        <v>87750000</v>
      </c>
      <c r="AD127" s="20">
        <v>78975000</v>
      </c>
      <c r="AE127" s="20"/>
      <c r="AF127" s="20"/>
      <c r="AG127" s="26"/>
      <c r="AH127" s="20"/>
      <c r="AI127" s="20"/>
      <c r="AJ127" s="20"/>
      <c r="AK127" s="20"/>
      <c r="AL127" s="20"/>
      <c r="AM127" s="127">
        <f t="shared" si="7"/>
        <v>166725000</v>
      </c>
      <c r="AN127" s="165">
        <f t="shared" si="8"/>
        <v>184275000</v>
      </c>
      <c r="AO127" s="19" t="s">
        <v>38</v>
      </c>
      <c r="AP127" s="27" t="s">
        <v>35</v>
      </c>
      <c r="AS127" s="51"/>
    </row>
    <row r="128" spans="1:45" x14ac:dyDescent="0.25">
      <c r="A128" s="144">
        <v>764</v>
      </c>
      <c r="B128" s="55" t="s">
        <v>67</v>
      </c>
      <c r="C128" s="19" t="s">
        <v>571</v>
      </c>
      <c r="D128" s="19" t="s">
        <v>42</v>
      </c>
      <c r="E128" s="19" t="s">
        <v>43</v>
      </c>
      <c r="F128" s="183" t="s">
        <v>1501</v>
      </c>
      <c r="G128" s="62">
        <v>97</v>
      </c>
      <c r="H128" s="62" t="s">
        <v>17</v>
      </c>
      <c r="I128" s="19" t="s">
        <v>39</v>
      </c>
      <c r="J128" s="19" t="s">
        <v>40</v>
      </c>
      <c r="K128" s="19" t="s">
        <v>40</v>
      </c>
      <c r="L128" s="19" t="s">
        <v>44</v>
      </c>
      <c r="M128" s="42" t="s">
        <v>1032</v>
      </c>
      <c r="N128" s="19" t="s">
        <v>41</v>
      </c>
      <c r="O128" s="19" t="s">
        <v>359</v>
      </c>
      <c r="P128" s="19">
        <v>99</v>
      </c>
      <c r="Q128" s="20">
        <v>300000000</v>
      </c>
      <c r="R128" s="20">
        <v>142500000</v>
      </c>
      <c r="S128" s="20">
        <v>15000000</v>
      </c>
      <c r="T128" s="20"/>
      <c r="U128" s="20"/>
      <c r="V128" s="20"/>
      <c r="W128" s="20"/>
      <c r="X128" s="20"/>
      <c r="Y128" s="164">
        <f t="shared" si="6"/>
        <v>157500000</v>
      </c>
      <c r="Z128" s="164">
        <f t="shared" si="9"/>
        <v>142500000</v>
      </c>
      <c r="AA128" s="20">
        <v>300000000</v>
      </c>
      <c r="AB128" s="20">
        <v>270000000</v>
      </c>
      <c r="AC128" s="20">
        <v>128250000</v>
      </c>
      <c r="AD128" s="20"/>
      <c r="AE128" s="20">
        <v>13500000</v>
      </c>
      <c r="AF128" s="20"/>
      <c r="AG128" s="26"/>
      <c r="AH128" s="20"/>
      <c r="AI128" s="20"/>
      <c r="AJ128" s="20"/>
      <c r="AK128" s="20"/>
      <c r="AL128" s="20"/>
      <c r="AM128" s="127">
        <f t="shared" si="7"/>
        <v>141750000</v>
      </c>
      <c r="AN128" s="165">
        <f t="shared" si="8"/>
        <v>128250000</v>
      </c>
      <c r="AO128" s="19" t="s">
        <v>38</v>
      </c>
      <c r="AP128" s="19" t="s">
        <v>38</v>
      </c>
      <c r="AS128" s="51"/>
    </row>
    <row r="129" spans="1:45" ht="14.25" customHeight="1" x14ac:dyDescent="0.25">
      <c r="A129" s="144">
        <v>730</v>
      </c>
      <c r="B129" s="141" t="s">
        <v>67</v>
      </c>
      <c r="C129" s="61" t="s">
        <v>408</v>
      </c>
      <c r="D129" s="61" t="s">
        <v>180</v>
      </c>
      <c r="E129" s="61" t="s">
        <v>181</v>
      </c>
      <c r="F129" s="62"/>
      <c r="G129" s="62">
        <v>97</v>
      </c>
      <c r="H129" s="62" t="s">
        <v>16</v>
      </c>
      <c r="I129" s="61">
        <v>3063</v>
      </c>
      <c r="J129" s="68" t="s">
        <v>764</v>
      </c>
      <c r="K129" s="19" t="s">
        <v>764</v>
      </c>
      <c r="L129" s="19" t="s">
        <v>41</v>
      </c>
      <c r="M129" s="60" t="s">
        <v>1033</v>
      </c>
      <c r="N129" s="23" t="s">
        <v>1273</v>
      </c>
      <c r="O129" s="19" t="s">
        <v>1376</v>
      </c>
      <c r="P129" s="19">
        <v>99</v>
      </c>
      <c r="Q129" s="73">
        <v>721218000</v>
      </c>
      <c r="R129" s="73">
        <v>721218000</v>
      </c>
      <c r="S129" s="73"/>
      <c r="T129" s="73"/>
      <c r="U129" s="73"/>
      <c r="V129" s="73"/>
      <c r="W129" s="73"/>
      <c r="X129" s="73"/>
      <c r="Y129" s="164">
        <f t="shared" si="6"/>
        <v>721218000</v>
      </c>
      <c r="Z129" s="164">
        <f t="shared" si="9"/>
        <v>0</v>
      </c>
      <c r="AA129" s="20">
        <v>100000000</v>
      </c>
      <c r="AB129" s="20">
        <v>90000000</v>
      </c>
      <c r="AC129" s="2">
        <v>45000000</v>
      </c>
      <c r="AD129" s="2"/>
      <c r="AE129" s="20"/>
      <c r="AF129" s="20"/>
      <c r="AG129" s="26"/>
      <c r="AH129" s="2"/>
      <c r="AI129" s="2">
        <v>40000000</v>
      </c>
      <c r="AJ129" s="2"/>
      <c r="AK129" s="1">
        <v>5000000</v>
      </c>
      <c r="AL129" s="1"/>
      <c r="AM129" s="127">
        <f t="shared" si="7"/>
        <v>85000000</v>
      </c>
      <c r="AN129" s="165">
        <f t="shared" si="8"/>
        <v>0</v>
      </c>
      <c r="AO129" s="19" t="s">
        <v>38</v>
      </c>
      <c r="AP129" s="19" t="s">
        <v>38</v>
      </c>
      <c r="AS129" s="51"/>
    </row>
    <row r="130" spans="1:45" ht="11.25" hidden="1" customHeight="1" x14ac:dyDescent="0.25">
      <c r="A130" s="149">
        <v>1476</v>
      </c>
      <c r="B130" s="140" t="s">
        <v>31</v>
      </c>
      <c r="C130" s="63" t="s">
        <v>408</v>
      </c>
      <c r="D130" s="63" t="s">
        <v>184</v>
      </c>
      <c r="E130" s="63" t="s">
        <v>185</v>
      </c>
      <c r="F130" s="62"/>
      <c r="G130" s="62">
        <v>97</v>
      </c>
      <c r="H130" s="62" t="s">
        <v>16</v>
      </c>
      <c r="I130" s="63">
        <v>3063</v>
      </c>
      <c r="J130" s="68" t="s">
        <v>764</v>
      </c>
      <c r="K130" s="19" t="s">
        <v>764</v>
      </c>
      <c r="L130" s="19" t="s">
        <v>41</v>
      </c>
      <c r="M130" s="60" t="s">
        <v>1034</v>
      </c>
      <c r="N130" s="30" t="s">
        <v>1273</v>
      </c>
      <c r="O130" s="19"/>
      <c r="P130" s="19"/>
      <c r="Q130" s="74">
        <v>721218000</v>
      </c>
      <c r="R130" s="74">
        <v>721218000</v>
      </c>
      <c r="S130" s="74"/>
      <c r="T130" s="74"/>
      <c r="U130" s="74"/>
      <c r="V130" s="74"/>
      <c r="W130" s="74"/>
      <c r="X130" s="74"/>
      <c r="Y130" s="164">
        <f t="shared" si="6"/>
        <v>721218000</v>
      </c>
      <c r="Z130" s="164">
        <f t="shared" si="9"/>
        <v>0</v>
      </c>
      <c r="AA130" s="20">
        <v>100000000</v>
      </c>
      <c r="AB130" s="20">
        <v>90000000</v>
      </c>
      <c r="AC130" s="2">
        <v>45000000</v>
      </c>
      <c r="AD130" s="20"/>
      <c r="AE130" s="20"/>
      <c r="AF130" s="20"/>
      <c r="AG130" s="26"/>
      <c r="AH130" s="20"/>
      <c r="AI130" s="20"/>
      <c r="AJ130" s="20"/>
      <c r="AK130" s="20"/>
      <c r="AL130" s="20"/>
      <c r="AM130" s="127">
        <f t="shared" si="7"/>
        <v>45000000</v>
      </c>
      <c r="AN130" s="165">
        <f t="shared" si="8"/>
        <v>45000000</v>
      </c>
      <c r="AO130" s="19" t="s">
        <v>38</v>
      </c>
      <c r="AP130" s="19"/>
      <c r="AS130" s="51"/>
    </row>
    <row r="131" spans="1:45" x14ac:dyDescent="0.25">
      <c r="A131" s="144">
        <v>709</v>
      </c>
      <c r="B131" s="55" t="s">
        <v>67</v>
      </c>
      <c r="C131" s="19" t="s">
        <v>408</v>
      </c>
      <c r="D131" s="19" t="s">
        <v>186</v>
      </c>
      <c r="E131" s="19" t="s">
        <v>187</v>
      </c>
      <c r="F131" s="62"/>
      <c r="G131" s="62">
        <v>97</v>
      </c>
      <c r="H131" s="62" t="s">
        <v>16</v>
      </c>
      <c r="I131" s="19">
        <v>3063</v>
      </c>
      <c r="J131" s="23" t="s">
        <v>764</v>
      </c>
      <c r="K131" s="19" t="s">
        <v>764</v>
      </c>
      <c r="L131" s="19" t="s">
        <v>41</v>
      </c>
      <c r="M131" s="60" t="s">
        <v>1035</v>
      </c>
      <c r="N131" s="30" t="s">
        <v>1273</v>
      </c>
      <c r="O131" s="19" t="s">
        <v>1346</v>
      </c>
      <c r="P131" s="19">
        <v>99</v>
      </c>
      <c r="Q131" s="20">
        <v>721218000</v>
      </c>
      <c r="R131" s="20">
        <v>721218000</v>
      </c>
      <c r="S131" s="20"/>
      <c r="T131" s="20"/>
      <c r="U131" s="20"/>
      <c r="V131" s="20"/>
      <c r="W131" s="20"/>
      <c r="X131" s="20"/>
      <c r="Y131" s="164">
        <f t="shared" si="6"/>
        <v>721218000</v>
      </c>
      <c r="Z131" s="164">
        <f t="shared" si="9"/>
        <v>0</v>
      </c>
      <c r="AA131" s="20">
        <v>100000000</v>
      </c>
      <c r="AB131" s="20">
        <v>90000000</v>
      </c>
      <c r="AC131" s="2">
        <v>45000000</v>
      </c>
      <c r="AD131" s="2"/>
      <c r="AE131" s="20"/>
      <c r="AF131" s="20"/>
      <c r="AG131" s="26"/>
      <c r="AH131" s="2"/>
      <c r="AI131" s="2">
        <v>30000000</v>
      </c>
      <c r="AJ131" s="2"/>
      <c r="AK131" s="1">
        <v>5000000</v>
      </c>
      <c r="AL131" s="1">
        <v>10000000</v>
      </c>
      <c r="AM131" s="127">
        <f t="shared" si="7"/>
        <v>75000000</v>
      </c>
      <c r="AN131" s="165">
        <f t="shared" si="8"/>
        <v>0</v>
      </c>
      <c r="AO131" s="19" t="s">
        <v>38</v>
      </c>
      <c r="AP131" s="19" t="s">
        <v>38</v>
      </c>
      <c r="AS131" s="51"/>
    </row>
    <row r="132" spans="1:45" ht="15" customHeight="1" x14ac:dyDescent="0.25">
      <c r="A132" s="144">
        <v>708</v>
      </c>
      <c r="B132" s="55" t="s">
        <v>67</v>
      </c>
      <c r="C132" s="19" t="s">
        <v>408</v>
      </c>
      <c r="D132" s="19" t="s">
        <v>192</v>
      </c>
      <c r="E132" s="19" t="s">
        <v>89</v>
      </c>
      <c r="F132" s="62"/>
      <c r="G132" s="62">
        <v>97</v>
      </c>
      <c r="H132" s="62" t="s">
        <v>16</v>
      </c>
      <c r="I132" s="19">
        <v>3063</v>
      </c>
      <c r="J132" s="23" t="s">
        <v>764</v>
      </c>
      <c r="K132" s="19" t="s">
        <v>764</v>
      </c>
      <c r="L132" s="19" t="s">
        <v>41</v>
      </c>
      <c r="M132" s="60" t="s">
        <v>1036</v>
      </c>
      <c r="N132" s="30" t="s">
        <v>828</v>
      </c>
      <c r="O132" s="19" t="s">
        <v>1346</v>
      </c>
      <c r="P132" s="19">
        <v>99</v>
      </c>
      <c r="Q132" s="20">
        <v>721218000</v>
      </c>
      <c r="R132" s="73">
        <v>721218000</v>
      </c>
      <c r="S132" s="73"/>
      <c r="T132" s="73"/>
      <c r="U132" s="73"/>
      <c r="V132" s="73"/>
      <c r="W132" s="73"/>
      <c r="X132" s="73"/>
      <c r="Y132" s="164">
        <f t="shared" si="6"/>
        <v>721218000</v>
      </c>
      <c r="Z132" s="164">
        <f t="shared" si="9"/>
        <v>0</v>
      </c>
      <c r="AA132" s="20">
        <v>120000000</v>
      </c>
      <c r="AB132" s="20">
        <v>108000000</v>
      </c>
      <c r="AC132" s="2">
        <v>54000000</v>
      </c>
      <c r="AD132" s="2"/>
      <c r="AE132" s="20"/>
      <c r="AF132" s="20"/>
      <c r="AG132" s="22"/>
      <c r="AH132" s="2"/>
      <c r="AI132" s="2">
        <v>38000000</v>
      </c>
      <c r="AJ132" s="2"/>
      <c r="AK132" s="2">
        <v>6000000</v>
      </c>
      <c r="AL132" s="2">
        <v>10000000</v>
      </c>
      <c r="AM132" s="127">
        <f t="shared" si="7"/>
        <v>92000000</v>
      </c>
      <c r="AN132" s="165">
        <f t="shared" si="8"/>
        <v>0</v>
      </c>
      <c r="AO132" s="19" t="s">
        <v>38</v>
      </c>
      <c r="AP132" s="19" t="s">
        <v>38</v>
      </c>
      <c r="AS132" s="51"/>
    </row>
    <row r="133" spans="1:45" ht="15" hidden="1" customHeight="1" x14ac:dyDescent="0.25">
      <c r="A133" s="149">
        <v>1475</v>
      </c>
      <c r="B133" s="55" t="s">
        <v>31</v>
      </c>
      <c r="C133" s="19" t="s">
        <v>408</v>
      </c>
      <c r="D133" s="19" t="s">
        <v>182</v>
      </c>
      <c r="E133" s="19" t="s">
        <v>183</v>
      </c>
      <c r="F133" s="62"/>
      <c r="G133" s="62">
        <v>97</v>
      </c>
      <c r="H133" s="62" t="s">
        <v>16</v>
      </c>
      <c r="I133" s="19">
        <v>3063</v>
      </c>
      <c r="J133" s="23" t="s">
        <v>764</v>
      </c>
      <c r="K133" s="19" t="s">
        <v>764</v>
      </c>
      <c r="L133" s="19" t="s">
        <v>41</v>
      </c>
      <c r="M133" s="60" t="s">
        <v>1037</v>
      </c>
      <c r="N133" s="30" t="s">
        <v>1432</v>
      </c>
      <c r="O133" s="19"/>
      <c r="P133" s="19"/>
      <c r="Q133" s="20">
        <v>721218000</v>
      </c>
      <c r="R133" s="74">
        <v>721218000</v>
      </c>
      <c r="S133" s="74"/>
      <c r="T133" s="74"/>
      <c r="U133" s="74"/>
      <c r="V133" s="74"/>
      <c r="W133" s="74"/>
      <c r="X133" s="74"/>
      <c r="Y133" s="164">
        <f t="shared" si="6"/>
        <v>721218000</v>
      </c>
      <c r="Z133" s="164">
        <f t="shared" si="9"/>
        <v>0</v>
      </c>
      <c r="AA133" s="20">
        <v>100000000</v>
      </c>
      <c r="AB133" s="20">
        <v>90000000</v>
      </c>
      <c r="AC133" s="2">
        <v>45000000</v>
      </c>
      <c r="AD133" s="20"/>
      <c r="AE133" s="20"/>
      <c r="AF133" s="20"/>
      <c r="AG133" s="22"/>
      <c r="AH133" s="20"/>
      <c r="AI133" s="20"/>
      <c r="AJ133" s="20"/>
      <c r="AK133" s="20"/>
      <c r="AL133" s="20"/>
      <c r="AM133" s="127">
        <f t="shared" si="7"/>
        <v>45000000</v>
      </c>
      <c r="AN133" s="165">
        <f t="shared" si="8"/>
        <v>45000000</v>
      </c>
      <c r="AO133" s="19" t="s">
        <v>38</v>
      </c>
      <c r="AP133" s="19"/>
      <c r="AS133" s="51"/>
    </row>
    <row r="134" spans="1:45" x14ac:dyDescent="0.25">
      <c r="A134" s="144">
        <v>648</v>
      </c>
      <c r="B134" s="55" t="s">
        <v>67</v>
      </c>
      <c r="C134" s="19" t="s">
        <v>408</v>
      </c>
      <c r="D134" s="19" t="s">
        <v>301</v>
      </c>
      <c r="E134" s="19" t="s">
        <v>302</v>
      </c>
      <c r="F134" s="62"/>
      <c r="G134" s="62">
        <v>97</v>
      </c>
      <c r="H134" s="62" t="s">
        <v>16</v>
      </c>
      <c r="I134" s="19">
        <v>3063</v>
      </c>
      <c r="J134" s="23" t="s">
        <v>764</v>
      </c>
      <c r="K134" s="19" t="s">
        <v>764</v>
      </c>
      <c r="L134" s="19" t="s">
        <v>41</v>
      </c>
      <c r="M134" s="60" t="s">
        <v>1038</v>
      </c>
      <c r="N134" s="30" t="s">
        <v>1413</v>
      </c>
      <c r="O134" s="19" t="s">
        <v>1377</v>
      </c>
      <c r="P134" s="19">
        <v>98</v>
      </c>
      <c r="Q134" s="20">
        <v>721218000</v>
      </c>
      <c r="R134" s="20">
        <v>721218000</v>
      </c>
      <c r="S134" s="20"/>
      <c r="T134" s="82"/>
      <c r="U134" s="20"/>
      <c r="V134" s="20"/>
      <c r="W134" s="20"/>
      <c r="X134" s="20"/>
      <c r="Y134" s="164">
        <f t="shared" si="6"/>
        <v>721218000</v>
      </c>
      <c r="Z134" s="164">
        <f t="shared" si="9"/>
        <v>0</v>
      </c>
      <c r="AA134" s="20">
        <v>120000000</v>
      </c>
      <c r="AB134" s="20">
        <v>108000000</v>
      </c>
      <c r="AC134" s="2">
        <v>54000000</v>
      </c>
      <c r="AD134" s="2"/>
      <c r="AE134" s="20"/>
      <c r="AF134" s="20"/>
      <c r="AG134" s="22"/>
      <c r="AH134" s="20"/>
      <c r="AI134" s="20">
        <v>38600000</v>
      </c>
      <c r="AJ134" s="20"/>
      <c r="AK134" s="2"/>
      <c r="AL134" s="2">
        <v>10000000</v>
      </c>
      <c r="AM134" s="127">
        <f t="shared" si="7"/>
        <v>92600000</v>
      </c>
      <c r="AN134" s="165">
        <f t="shared" si="8"/>
        <v>5400000</v>
      </c>
      <c r="AO134" s="19" t="s">
        <v>38</v>
      </c>
      <c r="AP134" s="19" t="s">
        <v>38</v>
      </c>
      <c r="AS134" s="51"/>
    </row>
    <row r="135" spans="1:45" x14ac:dyDescent="0.25">
      <c r="A135" s="144">
        <v>539</v>
      </c>
      <c r="B135" s="55" t="s">
        <v>67</v>
      </c>
      <c r="C135" s="19" t="s">
        <v>408</v>
      </c>
      <c r="D135" s="19" t="s">
        <v>468</v>
      </c>
      <c r="E135" s="19" t="s">
        <v>469</v>
      </c>
      <c r="F135" s="62"/>
      <c r="G135" s="62">
        <v>97</v>
      </c>
      <c r="H135" s="62" t="s">
        <v>16</v>
      </c>
      <c r="I135" s="19">
        <v>3063</v>
      </c>
      <c r="J135" s="23" t="s">
        <v>764</v>
      </c>
      <c r="K135" s="19" t="s">
        <v>764</v>
      </c>
      <c r="L135" s="19" t="s">
        <v>41</v>
      </c>
      <c r="M135" s="60" t="s">
        <v>1039</v>
      </c>
      <c r="N135" s="30" t="s">
        <v>828</v>
      </c>
      <c r="O135" s="19" t="s">
        <v>1248</v>
      </c>
      <c r="P135" s="19">
        <v>98</v>
      </c>
      <c r="Q135" s="20">
        <v>721218000</v>
      </c>
      <c r="R135" s="20">
        <v>721218000</v>
      </c>
      <c r="S135" s="20"/>
      <c r="T135" s="20"/>
      <c r="U135" s="20"/>
      <c r="V135" s="20"/>
      <c r="W135" s="20"/>
      <c r="X135" s="20"/>
      <c r="Y135" s="164">
        <f t="shared" si="6"/>
        <v>721218000</v>
      </c>
      <c r="Z135" s="164">
        <f t="shared" si="9"/>
        <v>0</v>
      </c>
      <c r="AA135" s="20">
        <v>100000000</v>
      </c>
      <c r="AB135" s="20">
        <v>90000000</v>
      </c>
      <c r="AC135" s="117">
        <v>45000000</v>
      </c>
      <c r="AD135" s="117"/>
      <c r="AE135" s="82"/>
      <c r="AF135" s="82">
        <v>5000000</v>
      </c>
      <c r="AG135" s="118"/>
      <c r="AH135" s="82"/>
      <c r="AI135" s="20">
        <v>35000000</v>
      </c>
      <c r="AJ135" s="20"/>
      <c r="AK135" s="2">
        <v>5000000</v>
      </c>
      <c r="AL135" s="2"/>
      <c r="AM135" s="127">
        <f t="shared" si="7"/>
        <v>85000000</v>
      </c>
      <c r="AN135" s="165">
        <f t="shared" si="8"/>
        <v>0</v>
      </c>
      <c r="AO135" s="19" t="s">
        <v>38</v>
      </c>
      <c r="AP135" s="23" t="s">
        <v>38</v>
      </c>
      <c r="AS135" s="51"/>
    </row>
    <row r="136" spans="1:45" x14ac:dyDescent="0.25">
      <c r="A136" s="144">
        <v>630</v>
      </c>
      <c r="B136" s="55" t="s">
        <v>67</v>
      </c>
      <c r="C136" s="19" t="s">
        <v>408</v>
      </c>
      <c r="D136" s="19" t="s">
        <v>282</v>
      </c>
      <c r="E136" s="19" t="s">
        <v>174</v>
      </c>
      <c r="F136" s="183" t="s">
        <v>1502</v>
      </c>
      <c r="G136" s="62">
        <v>97</v>
      </c>
      <c r="H136" s="62" t="s">
        <v>16</v>
      </c>
      <c r="I136" s="19">
        <v>3063</v>
      </c>
      <c r="J136" s="23" t="s">
        <v>764</v>
      </c>
      <c r="K136" s="19" t="s">
        <v>764</v>
      </c>
      <c r="L136" s="19" t="s">
        <v>41</v>
      </c>
      <c r="M136" s="60" t="s">
        <v>1040</v>
      </c>
      <c r="N136" s="30" t="s">
        <v>1451</v>
      </c>
      <c r="O136" s="19" t="s">
        <v>1330</v>
      </c>
      <c r="P136" s="19">
        <v>98</v>
      </c>
      <c r="Q136" s="20">
        <v>721218000</v>
      </c>
      <c r="R136" s="20">
        <v>721218000</v>
      </c>
      <c r="S136" s="20"/>
      <c r="T136" s="20"/>
      <c r="U136" s="20"/>
      <c r="V136" s="20"/>
      <c r="W136" s="20"/>
      <c r="X136" s="20"/>
      <c r="Y136" s="164">
        <f t="shared" si="6"/>
        <v>721218000</v>
      </c>
      <c r="Z136" s="164">
        <f t="shared" si="9"/>
        <v>0</v>
      </c>
      <c r="AA136" s="20">
        <v>120000000</v>
      </c>
      <c r="AB136" s="20">
        <v>108000000</v>
      </c>
      <c r="AC136" s="2">
        <v>54000000</v>
      </c>
      <c r="AD136" s="20"/>
      <c r="AE136" s="20"/>
      <c r="AF136" s="20"/>
      <c r="AG136" s="22"/>
      <c r="AH136" s="20"/>
      <c r="AI136" s="20">
        <v>38000000</v>
      </c>
      <c r="AJ136" s="20"/>
      <c r="AK136" s="2">
        <v>6000000</v>
      </c>
      <c r="AL136" s="2">
        <v>10000000</v>
      </c>
      <c r="AM136" s="127">
        <f t="shared" si="7"/>
        <v>92000000</v>
      </c>
      <c r="AN136" s="165">
        <f t="shared" si="8"/>
        <v>0</v>
      </c>
      <c r="AO136" s="19" t="s">
        <v>38</v>
      </c>
      <c r="AP136" s="23" t="s">
        <v>38</v>
      </c>
      <c r="AS136" s="51"/>
    </row>
    <row r="137" spans="1:45" x14ac:dyDescent="0.25">
      <c r="A137" s="144">
        <v>784</v>
      </c>
      <c r="B137" s="55" t="s">
        <v>67</v>
      </c>
      <c r="C137" s="19" t="s">
        <v>408</v>
      </c>
      <c r="D137" s="19" t="s">
        <v>193</v>
      </c>
      <c r="E137" s="19" t="s">
        <v>194</v>
      </c>
      <c r="F137" s="62"/>
      <c r="G137" s="62">
        <v>97</v>
      </c>
      <c r="H137" s="62" t="s">
        <v>16</v>
      </c>
      <c r="I137" s="19">
        <v>3063</v>
      </c>
      <c r="J137" s="23" t="s">
        <v>764</v>
      </c>
      <c r="K137" s="19" t="s">
        <v>764</v>
      </c>
      <c r="L137" s="19" t="s">
        <v>41</v>
      </c>
      <c r="M137" s="60" t="s">
        <v>1041</v>
      </c>
      <c r="N137" s="30" t="s">
        <v>1347</v>
      </c>
      <c r="O137" s="19" t="s">
        <v>896</v>
      </c>
      <c r="P137" s="19">
        <v>1400</v>
      </c>
      <c r="Q137" s="20">
        <v>721218000</v>
      </c>
      <c r="R137" s="82">
        <v>721218000</v>
      </c>
      <c r="S137" s="20"/>
      <c r="T137" s="20"/>
      <c r="U137" s="20"/>
      <c r="V137" s="20"/>
      <c r="W137" s="20"/>
      <c r="X137" s="20"/>
      <c r="Y137" s="164">
        <f t="shared" si="6"/>
        <v>721218000</v>
      </c>
      <c r="Z137" s="164">
        <f t="shared" si="9"/>
        <v>0</v>
      </c>
      <c r="AA137" s="20">
        <v>100000000</v>
      </c>
      <c r="AB137" s="20">
        <v>90000000</v>
      </c>
      <c r="AC137" s="2">
        <v>45000000</v>
      </c>
      <c r="AD137" s="20"/>
      <c r="AE137" s="20"/>
      <c r="AF137" s="20"/>
      <c r="AG137" s="22"/>
      <c r="AH137" s="20"/>
      <c r="AI137" s="20">
        <v>40500000</v>
      </c>
      <c r="AJ137" s="20"/>
      <c r="AK137" s="20">
        <v>4500000</v>
      </c>
      <c r="AL137" s="20"/>
      <c r="AM137" s="127">
        <f t="shared" si="7"/>
        <v>85500000</v>
      </c>
      <c r="AN137" s="165">
        <f t="shared" si="8"/>
        <v>0</v>
      </c>
      <c r="AO137" s="19" t="s">
        <v>38</v>
      </c>
      <c r="AP137" s="19" t="s">
        <v>38</v>
      </c>
      <c r="AS137" s="51"/>
    </row>
    <row r="138" spans="1:45" ht="15" hidden="1" customHeight="1" x14ac:dyDescent="0.25">
      <c r="A138" s="149">
        <v>1446</v>
      </c>
      <c r="B138" s="55" t="s">
        <v>31</v>
      </c>
      <c r="C138" s="61" t="s">
        <v>408</v>
      </c>
      <c r="D138" s="19" t="s">
        <v>55</v>
      </c>
      <c r="E138" s="19" t="s">
        <v>56</v>
      </c>
      <c r="F138" s="183" t="s">
        <v>1502</v>
      </c>
      <c r="G138" s="62">
        <v>97</v>
      </c>
      <c r="H138" s="62" t="s">
        <v>17</v>
      </c>
      <c r="I138" s="61" t="s">
        <v>45</v>
      </c>
      <c r="J138" s="61" t="s">
        <v>36</v>
      </c>
      <c r="K138" s="19" t="s">
        <v>36</v>
      </c>
      <c r="L138" s="19" t="s">
        <v>1461</v>
      </c>
      <c r="M138" s="60" t="s">
        <v>1042</v>
      </c>
      <c r="N138" s="19" t="s">
        <v>1234</v>
      </c>
      <c r="O138" s="19"/>
      <c r="P138" s="19"/>
      <c r="Q138" s="73">
        <v>600000000</v>
      </c>
      <c r="R138" s="73">
        <v>150000000</v>
      </c>
      <c r="S138" s="73"/>
      <c r="T138" s="73"/>
      <c r="U138" s="73"/>
      <c r="V138" s="73"/>
      <c r="W138" s="73"/>
      <c r="X138" s="73"/>
      <c r="Y138" s="164">
        <f t="shared" si="6"/>
        <v>150000000</v>
      </c>
      <c r="Z138" s="164">
        <f t="shared" si="9"/>
        <v>450000000</v>
      </c>
      <c r="AA138" s="20">
        <v>150000000</v>
      </c>
      <c r="AB138" s="20">
        <v>135000000</v>
      </c>
      <c r="AC138" s="2">
        <v>33750000</v>
      </c>
      <c r="AD138" s="20"/>
      <c r="AE138" s="20"/>
      <c r="AF138" s="20"/>
      <c r="AG138" s="26"/>
      <c r="AH138" s="20"/>
      <c r="AI138" s="20"/>
      <c r="AJ138" s="20"/>
      <c r="AK138" s="20"/>
      <c r="AL138" s="20"/>
      <c r="AM138" s="127">
        <f t="shared" si="7"/>
        <v>33750000</v>
      </c>
      <c r="AN138" s="165">
        <f t="shared" si="8"/>
        <v>101250000</v>
      </c>
      <c r="AO138" s="19" t="s">
        <v>38</v>
      </c>
      <c r="AP138" s="19"/>
      <c r="AS138" s="51"/>
    </row>
    <row r="139" spans="1:45" ht="15" customHeight="1" x14ac:dyDescent="0.25">
      <c r="A139" s="144">
        <v>1403</v>
      </c>
      <c r="B139" s="55" t="s">
        <v>67</v>
      </c>
      <c r="C139" s="63" t="s">
        <v>408</v>
      </c>
      <c r="D139" s="19" t="s">
        <v>69</v>
      </c>
      <c r="E139" s="19" t="s">
        <v>70</v>
      </c>
      <c r="F139" s="62"/>
      <c r="G139" s="62">
        <v>97</v>
      </c>
      <c r="H139" s="62" t="s">
        <v>17</v>
      </c>
      <c r="I139" s="63" t="s">
        <v>45</v>
      </c>
      <c r="J139" s="61" t="s">
        <v>36</v>
      </c>
      <c r="K139" s="19" t="s">
        <v>36</v>
      </c>
      <c r="L139" s="19" t="s">
        <v>1461</v>
      </c>
      <c r="M139" s="60" t="s">
        <v>1043</v>
      </c>
      <c r="N139" s="19" t="s">
        <v>1247</v>
      </c>
      <c r="O139" s="19" t="s">
        <v>882</v>
      </c>
      <c r="P139" s="19">
        <v>1400</v>
      </c>
      <c r="Q139" s="74" t="s">
        <v>1517</v>
      </c>
      <c r="R139" s="74">
        <v>150000000</v>
      </c>
      <c r="S139" s="74"/>
      <c r="T139" s="74"/>
      <c r="U139" s="74"/>
      <c r="V139" s="74"/>
      <c r="W139" s="74"/>
      <c r="X139" s="74"/>
      <c r="Y139" s="164">
        <f t="shared" si="6"/>
        <v>150000000</v>
      </c>
      <c r="Z139" s="164">
        <f t="shared" si="9"/>
        <v>-150000000</v>
      </c>
      <c r="AA139" s="20">
        <v>140000000</v>
      </c>
      <c r="AB139" s="20">
        <v>126000000</v>
      </c>
      <c r="AC139" s="2">
        <v>31500000</v>
      </c>
      <c r="AD139" s="20">
        <v>87500000</v>
      </c>
      <c r="AE139" s="20"/>
      <c r="AF139" s="20"/>
      <c r="AG139" s="26"/>
      <c r="AH139" s="20"/>
      <c r="AI139" s="20"/>
      <c r="AJ139" s="20"/>
      <c r="AK139" s="20">
        <v>7000000</v>
      </c>
      <c r="AL139" s="20"/>
      <c r="AM139" s="127">
        <f t="shared" si="7"/>
        <v>119000000</v>
      </c>
      <c r="AN139" s="165">
        <f t="shared" si="8"/>
        <v>0</v>
      </c>
      <c r="AO139" s="19" t="s">
        <v>38</v>
      </c>
      <c r="AP139" s="19" t="s">
        <v>38</v>
      </c>
      <c r="AS139" s="51"/>
    </row>
    <row r="140" spans="1:45" hidden="1" x14ac:dyDescent="0.25">
      <c r="A140" s="149">
        <v>1457</v>
      </c>
      <c r="B140" s="55" t="s">
        <v>31</v>
      </c>
      <c r="C140" s="19" t="s">
        <v>408</v>
      </c>
      <c r="D140" s="19" t="s">
        <v>90</v>
      </c>
      <c r="E140" s="19" t="s">
        <v>91</v>
      </c>
      <c r="F140" s="62"/>
      <c r="G140" s="62">
        <v>97</v>
      </c>
      <c r="H140" s="62" t="s">
        <v>17</v>
      </c>
      <c r="I140" s="19" t="s">
        <v>45</v>
      </c>
      <c r="J140" s="19" t="s">
        <v>36</v>
      </c>
      <c r="K140" s="19" t="s">
        <v>36</v>
      </c>
      <c r="L140" s="19" t="s">
        <v>1461</v>
      </c>
      <c r="M140" s="60" t="s">
        <v>1044</v>
      </c>
      <c r="N140" s="19" t="s">
        <v>1388</v>
      </c>
      <c r="O140" s="19"/>
      <c r="P140" s="19"/>
      <c r="Q140" s="74" t="s">
        <v>1517</v>
      </c>
      <c r="R140" s="20">
        <v>150000000</v>
      </c>
      <c r="S140" s="20"/>
      <c r="T140" s="20"/>
      <c r="U140" s="20"/>
      <c r="V140" s="20"/>
      <c r="W140" s="20"/>
      <c r="X140" s="20"/>
      <c r="Y140" s="164">
        <f t="shared" si="6"/>
        <v>150000000</v>
      </c>
      <c r="Z140" s="164">
        <f t="shared" si="9"/>
        <v>-150000000</v>
      </c>
      <c r="AA140" s="20">
        <v>140000000</v>
      </c>
      <c r="AB140" s="20">
        <v>126000000</v>
      </c>
      <c r="AC140" s="2">
        <v>31500000</v>
      </c>
      <c r="AD140" s="20"/>
      <c r="AE140" s="20"/>
      <c r="AF140" s="20"/>
      <c r="AG140" s="26"/>
      <c r="AH140" s="20"/>
      <c r="AI140" s="20"/>
      <c r="AJ140" s="20"/>
      <c r="AK140" s="20"/>
      <c r="AL140" s="20"/>
      <c r="AM140" s="127">
        <f t="shared" si="7"/>
        <v>31500000</v>
      </c>
      <c r="AN140" s="165">
        <f t="shared" si="8"/>
        <v>94500000</v>
      </c>
      <c r="AO140" s="19" t="s">
        <v>38</v>
      </c>
      <c r="AP140" s="19"/>
      <c r="AS140" s="51"/>
    </row>
    <row r="141" spans="1:45" hidden="1" x14ac:dyDescent="0.25">
      <c r="A141" s="149">
        <v>1443</v>
      </c>
      <c r="B141" s="55" t="s">
        <v>31</v>
      </c>
      <c r="C141" s="19" t="s">
        <v>408</v>
      </c>
      <c r="D141" s="19" t="s">
        <v>46</v>
      </c>
      <c r="E141" s="19" t="s">
        <v>47</v>
      </c>
      <c r="F141" s="62"/>
      <c r="G141" s="62">
        <v>97</v>
      </c>
      <c r="H141" s="62" t="s">
        <v>17</v>
      </c>
      <c r="I141" s="19" t="s">
        <v>45</v>
      </c>
      <c r="J141" s="19" t="s">
        <v>36</v>
      </c>
      <c r="K141" s="19" t="s">
        <v>36</v>
      </c>
      <c r="L141" s="19" t="s">
        <v>1461</v>
      </c>
      <c r="M141" s="60"/>
      <c r="N141" s="19"/>
      <c r="O141" s="19"/>
      <c r="P141" s="19"/>
      <c r="Q141" s="74" t="s">
        <v>1517</v>
      </c>
      <c r="R141" s="20">
        <v>150000000</v>
      </c>
      <c r="S141" s="20"/>
      <c r="T141" s="20"/>
      <c r="U141" s="20"/>
      <c r="V141" s="20"/>
      <c r="W141" s="20"/>
      <c r="X141" s="20"/>
      <c r="Y141" s="164">
        <f t="shared" si="6"/>
        <v>150000000</v>
      </c>
      <c r="Z141" s="164">
        <f t="shared" si="9"/>
        <v>-150000000</v>
      </c>
      <c r="AA141" s="20">
        <v>140000000</v>
      </c>
      <c r="AB141" s="20">
        <v>126000000</v>
      </c>
      <c r="AC141" s="2">
        <v>31500000</v>
      </c>
      <c r="AD141" s="20"/>
      <c r="AE141" s="20"/>
      <c r="AF141" s="20"/>
      <c r="AG141" s="26"/>
      <c r="AH141" s="20"/>
      <c r="AI141" s="20"/>
      <c r="AJ141" s="20"/>
      <c r="AK141" s="20"/>
      <c r="AL141" s="20"/>
      <c r="AM141" s="127">
        <f t="shared" si="7"/>
        <v>31500000</v>
      </c>
      <c r="AN141" s="165">
        <f t="shared" si="8"/>
        <v>94500000</v>
      </c>
      <c r="AO141" s="19" t="s">
        <v>38</v>
      </c>
      <c r="AP141" s="19"/>
      <c r="AS141" s="51"/>
    </row>
    <row r="142" spans="1:45" x14ac:dyDescent="0.25">
      <c r="A142" s="144">
        <v>1410</v>
      </c>
      <c r="B142" s="55" t="s">
        <v>67</v>
      </c>
      <c r="C142" s="19" t="s">
        <v>114</v>
      </c>
      <c r="D142" s="19" t="s">
        <v>730</v>
      </c>
      <c r="E142" s="19" t="s">
        <v>148</v>
      </c>
      <c r="F142" s="62"/>
      <c r="G142" s="62">
        <v>97</v>
      </c>
      <c r="H142" s="62" t="s">
        <v>17</v>
      </c>
      <c r="I142" s="19">
        <v>44273</v>
      </c>
      <c r="J142" s="19" t="s">
        <v>120</v>
      </c>
      <c r="K142" s="19" t="s">
        <v>120</v>
      </c>
      <c r="L142" s="19" t="s">
        <v>97</v>
      </c>
      <c r="M142" s="60" t="s">
        <v>1045</v>
      </c>
      <c r="N142" s="19" t="s">
        <v>147</v>
      </c>
      <c r="O142" s="19" t="s">
        <v>734</v>
      </c>
      <c r="P142" s="19">
        <v>1400</v>
      </c>
      <c r="Q142" s="20">
        <v>1100000000</v>
      </c>
      <c r="R142" s="20">
        <v>275000000</v>
      </c>
      <c r="S142" s="20">
        <v>715000000</v>
      </c>
      <c r="T142" s="20">
        <v>84700000</v>
      </c>
      <c r="U142" s="20">
        <f>SUM(R142:T142)</f>
        <v>1074700000</v>
      </c>
      <c r="V142" s="20"/>
      <c r="W142" s="20"/>
      <c r="X142" s="20"/>
      <c r="Y142" s="164">
        <f t="shared" ref="Y142:Y206" si="10">SUM(R142:V142)</f>
        <v>2149400000</v>
      </c>
      <c r="Z142" s="164">
        <f t="shared" si="9"/>
        <v>-1049400000</v>
      </c>
      <c r="AA142" s="20">
        <v>500000000</v>
      </c>
      <c r="AB142" s="20">
        <v>450000000</v>
      </c>
      <c r="AC142" s="20">
        <v>157500000</v>
      </c>
      <c r="AD142" s="20">
        <v>157500000</v>
      </c>
      <c r="AE142" s="20">
        <v>135000000</v>
      </c>
      <c r="AF142" s="20"/>
      <c r="AG142" s="22"/>
      <c r="AH142" s="20"/>
      <c r="AI142" s="20"/>
      <c r="AJ142" s="20"/>
      <c r="AK142" s="20"/>
      <c r="AL142" s="20"/>
      <c r="AM142" s="127">
        <f t="shared" si="7"/>
        <v>450000000</v>
      </c>
      <c r="AN142" s="165">
        <f t="shared" si="8"/>
        <v>0</v>
      </c>
      <c r="AO142" s="19" t="s">
        <v>38</v>
      </c>
      <c r="AP142" s="19" t="s">
        <v>38</v>
      </c>
      <c r="AS142" s="51"/>
    </row>
    <row r="143" spans="1:45" x14ac:dyDescent="0.25">
      <c r="A143" s="144">
        <v>678</v>
      </c>
      <c r="B143" s="55" t="s">
        <v>67</v>
      </c>
      <c r="C143" s="19" t="s">
        <v>114</v>
      </c>
      <c r="D143" s="19" t="s">
        <v>333</v>
      </c>
      <c r="E143" s="19" t="s">
        <v>334</v>
      </c>
      <c r="F143" s="62"/>
      <c r="G143" s="62">
        <v>97</v>
      </c>
      <c r="H143" s="62" t="s">
        <v>17</v>
      </c>
      <c r="I143" s="19">
        <v>44273</v>
      </c>
      <c r="J143" s="19" t="s">
        <v>120</v>
      </c>
      <c r="K143" s="19" t="s">
        <v>120</v>
      </c>
      <c r="L143" s="19" t="s">
        <v>97</v>
      </c>
      <c r="M143" s="60" t="s">
        <v>1046</v>
      </c>
      <c r="N143" s="19" t="s">
        <v>147</v>
      </c>
      <c r="O143" s="19" t="s">
        <v>1274</v>
      </c>
      <c r="P143" s="19">
        <v>99</v>
      </c>
      <c r="Q143" s="20" t="s">
        <v>1518</v>
      </c>
      <c r="R143" s="20">
        <v>275000000</v>
      </c>
      <c r="S143" s="20">
        <v>715000000</v>
      </c>
      <c r="T143" s="20">
        <v>84700000</v>
      </c>
      <c r="U143" s="20">
        <f>SUM(R142:T142)</f>
        <v>1074700000</v>
      </c>
      <c r="V143" s="20"/>
      <c r="W143" s="20"/>
      <c r="X143" s="20"/>
      <c r="Y143" s="164">
        <f t="shared" si="10"/>
        <v>2149400000</v>
      </c>
      <c r="Z143" s="164">
        <f t="shared" si="9"/>
        <v>-2149400000</v>
      </c>
      <c r="AA143" s="20">
        <v>180000000</v>
      </c>
      <c r="AB143" s="20">
        <v>162000000</v>
      </c>
      <c r="AC143" s="20">
        <v>56700000</v>
      </c>
      <c r="AD143" s="20">
        <v>56700000</v>
      </c>
      <c r="AE143" s="20">
        <v>48600000</v>
      </c>
      <c r="AF143" s="20"/>
      <c r="AG143" s="22"/>
      <c r="AH143" s="20"/>
      <c r="AI143" s="2">
        <v>48600000</v>
      </c>
      <c r="AJ143" s="20"/>
      <c r="AK143" s="20"/>
      <c r="AL143" s="20"/>
      <c r="AM143" s="127">
        <f t="shared" ref="AM143:AM207" si="11">SUM(AC143:AJ143)</f>
        <v>210600000</v>
      </c>
      <c r="AN143" s="165">
        <f t="shared" si="8"/>
        <v>-48600000</v>
      </c>
      <c r="AO143" s="19" t="s">
        <v>38</v>
      </c>
      <c r="AP143" s="19" t="s">
        <v>38</v>
      </c>
      <c r="AS143" s="51"/>
    </row>
    <row r="144" spans="1:45" x14ac:dyDescent="0.25">
      <c r="A144" s="144">
        <v>735</v>
      </c>
      <c r="B144" s="55" t="s">
        <v>67</v>
      </c>
      <c r="C144" s="19" t="s">
        <v>114</v>
      </c>
      <c r="D144" s="19" t="s">
        <v>140</v>
      </c>
      <c r="E144" s="19" t="s">
        <v>141</v>
      </c>
      <c r="F144" s="183" t="s">
        <v>1501</v>
      </c>
      <c r="G144" s="62">
        <v>97</v>
      </c>
      <c r="H144" s="62" t="s">
        <v>17</v>
      </c>
      <c r="I144" s="19">
        <v>44273</v>
      </c>
      <c r="J144" s="19" t="s">
        <v>120</v>
      </c>
      <c r="K144" s="19" t="s">
        <v>120</v>
      </c>
      <c r="L144" s="19" t="s">
        <v>97</v>
      </c>
      <c r="M144" s="60" t="s">
        <v>1047</v>
      </c>
      <c r="N144" s="19" t="s">
        <v>139</v>
      </c>
      <c r="O144" s="19" t="s">
        <v>1378</v>
      </c>
      <c r="P144" s="19">
        <v>99</v>
      </c>
      <c r="Q144" s="20" t="s">
        <v>1518</v>
      </c>
      <c r="R144" s="20">
        <v>275000000</v>
      </c>
      <c r="S144" s="20">
        <v>715000000</v>
      </c>
      <c r="T144" s="20">
        <v>84700000</v>
      </c>
      <c r="U144" s="20">
        <f>SUM(R142:T142)</f>
        <v>1074700000</v>
      </c>
      <c r="V144" s="20"/>
      <c r="W144" s="20"/>
      <c r="X144" s="20"/>
      <c r="Y144" s="164">
        <f t="shared" si="10"/>
        <v>2149400000</v>
      </c>
      <c r="Z144" s="164">
        <f t="shared" si="9"/>
        <v>-2149400000</v>
      </c>
      <c r="AA144" s="20">
        <v>420000000</v>
      </c>
      <c r="AB144" s="20">
        <v>378000000</v>
      </c>
      <c r="AC144" s="20">
        <v>132300000</v>
      </c>
      <c r="AD144" s="20">
        <v>132300000</v>
      </c>
      <c r="AE144" s="20">
        <v>113400000</v>
      </c>
      <c r="AF144" s="20"/>
      <c r="AG144" s="22"/>
      <c r="AH144" s="20"/>
      <c r="AI144" s="20">
        <v>113400000</v>
      </c>
      <c r="AJ144" s="20"/>
      <c r="AK144" s="20"/>
      <c r="AL144" s="20"/>
      <c r="AM144" s="127">
        <f t="shared" si="11"/>
        <v>491400000</v>
      </c>
      <c r="AN144" s="165">
        <f t="shared" si="8"/>
        <v>-113400000</v>
      </c>
      <c r="AO144" s="19" t="s">
        <v>35</v>
      </c>
      <c r="AP144" s="19" t="s">
        <v>38</v>
      </c>
      <c r="AS144" s="51"/>
    </row>
    <row r="145" spans="1:45" ht="12" customHeight="1" x14ac:dyDescent="0.25">
      <c r="A145" s="144">
        <v>538</v>
      </c>
      <c r="B145" s="55" t="s">
        <v>67</v>
      </c>
      <c r="C145" s="19" t="s">
        <v>564</v>
      </c>
      <c r="D145" s="19" t="s">
        <v>467</v>
      </c>
      <c r="E145" s="19" t="s">
        <v>309</v>
      </c>
      <c r="F145" s="183" t="s">
        <v>1505</v>
      </c>
      <c r="G145" s="62">
        <v>97</v>
      </c>
      <c r="H145" s="62" t="s">
        <v>17</v>
      </c>
      <c r="I145" s="19">
        <v>293346</v>
      </c>
      <c r="J145" s="19" t="s">
        <v>51</v>
      </c>
      <c r="K145" s="19" t="s">
        <v>51</v>
      </c>
      <c r="L145" s="19" t="s">
        <v>1235</v>
      </c>
      <c r="M145" s="60" t="s">
        <v>1048</v>
      </c>
      <c r="N145" s="19" t="s">
        <v>466</v>
      </c>
      <c r="O145" s="19" t="s">
        <v>1414</v>
      </c>
      <c r="P145" s="19">
        <v>98</v>
      </c>
      <c r="Q145" s="20">
        <v>300000000</v>
      </c>
      <c r="R145" s="20">
        <v>297000000</v>
      </c>
      <c r="S145" s="28">
        <v>30000000</v>
      </c>
      <c r="T145" s="20"/>
      <c r="U145" s="20"/>
      <c r="V145" s="20"/>
      <c r="W145" s="20"/>
      <c r="X145" s="20"/>
      <c r="Y145" s="164">
        <f t="shared" si="10"/>
        <v>327000000</v>
      </c>
      <c r="Z145" s="164">
        <f t="shared" si="9"/>
        <v>-27000000</v>
      </c>
      <c r="AA145" s="20">
        <v>300000000</v>
      </c>
      <c r="AB145" s="20">
        <v>270000000</v>
      </c>
      <c r="AC145" s="20">
        <v>94500000</v>
      </c>
      <c r="AD145" s="20">
        <v>94500000</v>
      </c>
      <c r="AE145" s="20"/>
      <c r="AF145" s="20"/>
      <c r="AG145" s="22"/>
      <c r="AH145" s="20"/>
      <c r="AI145" s="20">
        <v>81000000</v>
      </c>
      <c r="AJ145" s="20"/>
      <c r="AK145" s="2"/>
      <c r="AL145" s="1"/>
      <c r="AM145" s="127">
        <f t="shared" si="11"/>
        <v>270000000</v>
      </c>
      <c r="AN145" s="165">
        <f t="shared" si="8"/>
        <v>0</v>
      </c>
      <c r="AO145" s="19" t="s">
        <v>38</v>
      </c>
      <c r="AP145" s="19" t="s">
        <v>38</v>
      </c>
      <c r="AS145" s="51"/>
    </row>
    <row r="146" spans="1:45" x14ac:dyDescent="0.25">
      <c r="A146" s="144">
        <v>552</v>
      </c>
      <c r="B146" s="55" t="s">
        <v>67</v>
      </c>
      <c r="C146" s="19" t="s">
        <v>483</v>
      </c>
      <c r="D146" s="19" t="s">
        <v>485</v>
      </c>
      <c r="E146" s="19" t="s">
        <v>48</v>
      </c>
      <c r="F146" s="183" t="s">
        <v>1502</v>
      </c>
      <c r="G146" s="62">
        <v>97</v>
      </c>
      <c r="H146" s="62" t="s">
        <v>16</v>
      </c>
      <c r="I146" s="19" t="s">
        <v>484</v>
      </c>
      <c r="J146" s="23" t="s">
        <v>773</v>
      </c>
      <c r="K146" s="19" t="s">
        <v>773</v>
      </c>
      <c r="L146" s="19" t="s">
        <v>1297</v>
      </c>
      <c r="M146" s="60"/>
      <c r="N146" s="23"/>
      <c r="O146" s="19" t="s">
        <v>1412</v>
      </c>
      <c r="P146" s="19">
        <v>97</v>
      </c>
      <c r="Q146" s="20">
        <v>10000000</v>
      </c>
      <c r="R146" s="20"/>
      <c r="S146" s="20"/>
      <c r="T146" s="20"/>
      <c r="U146" s="20"/>
      <c r="V146" s="20">
        <v>1000000</v>
      </c>
      <c r="W146" s="20"/>
      <c r="X146" s="20"/>
      <c r="Y146" s="164">
        <f t="shared" si="10"/>
        <v>1000000</v>
      </c>
      <c r="Z146" s="164">
        <f t="shared" si="9"/>
        <v>9000000</v>
      </c>
      <c r="AA146" s="20"/>
      <c r="AB146" s="20"/>
      <c r="AC146" s="1"/>
      <c r="AD146" s="20"/>
      <c r="AE146" s="20"/>
      <c r="AF146" s="20"/>
      <c r="AG146" s="2"/>
      <c r="AH146" s="2"/>
      <c r="AI146" s="2"/>
      <c r="AJ146" s="2"/>
      <c r="AK146" s="1"/>
      <c r="AL146" s="1"/>
      <c r="AM146" s="127">
        <f t="shared" si="11"/>
        <v>0</v>
      </c>
      <c r="AN146" s="165">
        <f t="shared" si="8"/>
        <v>0</v>
      </c>
      <c r="AO146" s="19"/>
      <c r="AP146" s="23" t="s">
        <v>38</v>
      </c>
      <c r="AS146" s="51"/>
    </row>
    <row r="147" spans="1:45" x14ac:dyDescent="0.25">
      <c r="A147" s="144">
        <v>701</v>
      </c>
      <c r="B147" s="55" t="s">
        <v>67</v>
      </c>
      <c r="C147" s="19" t="s">
        <v>573</v>
      </c>
      <c r="D147" s="19" t="s">
        <v>107</v>
      </c>
      <c r="E147" s="19" t="s">
        <v>81</v>
      </c>
      <c r="F147" s="183" t="s">
        <v>1501</v>
      </c>
      <c r="G147" s="62">
        <v>97</v>
      </c>
      <c r="H147" s="62" t="s">
        <v>17</v>
      </c>
      <c r="I147" s="19">
        <v>310550</v>
      </c>
      <c r="J147" s="19" t="s">
        <v>776</v>
      </c>
      <c r="K147" s="19" t="s">
        <v>108</v>
      </c>
      <c r="L147" s="19" t="s">
        <v>109</v>
      </c>
      <c r="M147" s="60" t="s">
        <v>1050</v>
      </c>
      <c r="N147" s="19" t="s">
        <v>106</v>
      </c>
      <c r="O147" s="19" t="s">
        <v>1049</v>
      </c>
      <c r="P147" s="19">
        <v>98</v>
      </c>
      <c r="Q147" s="20">
        <v>335500000</v>
      </c>
      <c r="R147" s="20"/>
      <c r="S147" s="20"/>
      <c r="T147" s="20"/>
      <c r="U147" s="20"/>
      <c r="V147" s="20"/>
      <c r="W147" s="20"/>
      <c r="X147" s="20"/>
      <c r="Y147" s="164">
        <f t="shared" si="10"/>
        <v>0</v>
      </c>
      <c r="Z147" s="164">
        <f t="shared" si="9"/>
        <v>335500000</v>
      </c>
      <c r="AA147" s="20">
        <v>335550000</v>
      </c>
      <c r="AB147" s="20">
        <v>301950000</v>
      </c>
      <c r="AC147" s="20">
        <v>224952750</v>
      </c>
      <c r="AD147" s="20">
        <v>76997250</v>
      </c>
      <c r="AE147" s="20"/>
      <c r="AF147" s="20"/>
      <c r="AG147" s="26"/>
      <c r="AH147" s="20"/>
      <c r="AI147" s="20"/>
      <c r="AJ147" s="20"/>
      <c r="AK147" s="20"/>
      <c r="AL147" s="20"/>
      <c r="AM147" s="127">
        <f t="shared" si="11"/>
        <v>301950000</v>
      </c>
      <c r="AN147" s="165">
        <f t="shared" si="8"/>
        <v>0</v>
      </c>
      <c r="AO147" s="19" t="s">
        <v>38</v>
      </c>
      <c r="AP147" s="19" t="s">
        <v>38</v>
      </c>
      <c r="AS147" s="51"/>
    </row>
    <row r="148" spans="1:45" x14ac:dyDescent="0.25">
      <c r="A148" s="144">
        <v>668</v>
      </c>
      <c r="B148" s="142" t="s">
        <v>67</v>
      </c>
      <c r="C148" s="19" t="s">
        <v>573</v>
      </c>
      <c r="D148" s="7" t="s">
        <v>323</v>
      </c>
      <c r="E148" s="7" t="s">
        <v>324</v>
      </c>
      <c r="F148" s="7" t="s">
        <v>1505</v>
      </c>
      <c r="G148" s="62">
        <v>97</v>
      </c>
      <c r="H148" s="62" t="s">
        <v>17</v>
      </c>
      <c r="I148" s="9">
        <v>970301</v>
      </c>
      <c r="J148" s="9" t="s">
        <v>782</v>
      </c>
      <c r="K148" s="9" t="s">
        <v>782</v>
      </c>
      <c r="L148" s="9" t="s">
        <v>1249</v>
      </c>
      <c r="M148" s="60"/>
      <c r="N148" s="9"/>
      <c r="O148" s="9" t="s">
        <v>1250</v>
      </c>
      <c r="P148" s="9">
        <v>99</v>
      </c>
      <c r="Q148" s="2">
        <v>150000000</v>
      </c>
      <c r="R148" s="2"/>
      <c r="S148" s="2"/>
      <c r="T148" s="2"/>
      <c r="U148" s="2"/>
      <c r="V148" s="2">
        <v>15000000</v>
      </c>
      <c r="W148" s="2"/>
      <c r="X148" s="2"/>
      <c r="Y148" s="164">
        <f t="shared" si="10"/>
        <v>15000000</v>
      </c>
      <c r="Z148" s="164">
        <f t="shared" si="9"/>
        <v>135000000</v>
      </c>
      <c r="AA148" s="20"/>
      <c r="AB148" s="2"/>
      <c r="AC148" s="2"/>
      <c r="AD148" s="2"/>
      <c r="AE148" s="2"/>
      <c r="AF148" s="2"/>
      <c r="AG148" s="26"/>
      <c r="AH148" s="2"/>
      <c r="AI148" s="2"/>
      <c r="AJ148" s="2"/>
      <c r="AK148" s="2"/>
      <c r="AL148" s="20"/>
      <c r="AM148" s="127">
        <f t="shared" si="11"/>
        <v>0</v>
      </c>
      <c r="AN148" s="165">
        <f t="shared" si="8"/>
        <v>0</v>
      </c>
      <c r="AO148" s="9" t="s">
        <v>35</v>
      </c>
      <c r="AP148" s="9" t="s">
        <v>38</v>
      </c>
      <c r="AS148" s="51"/>
    </row>
    <row r="149" spans="1:45" x14ac:dyDescent="0.25">
      <c r="A149" s="144">
        <v>802</v>
      </c>
      <c r="B149" s="142" t="s">
        <v>67</v>
      </c>
      <c r="C149" s="19" t="s">
        <v>578</v>
      </c>
      <c r="D149" s="19" t="s">
        <v>37</v>
      </c>
      <c r="E149" s="19" t="s">
        <v>1883</v>
      </c>
      <c r="F149" s="7" t="s">
        <v>1508</v>
      </c>
      <c r="G149" s="62">
        <v>97</v>
      </c>
      <c r="H149" s="62" t="s">
        <v>17</v>
      </c>
      <c r="I149" s="19">
        <v>974029</v>
      </c>
      <c r="J149" s="9" t="s">
        <v>672</v>
      </c>
      <c r="K149" s="19" t="s">
        <v>812</v>
      </c>
      <c r="L149" s="19" t="s">
        <v>1461</v>
      </c>
      <c r="M149" s="60"/>
      <c r="N149" s="19" t="s">
        <v>36</v>
      </c>
      <c r="O149" s="9" t="s">
        <v>1498</v>
      </c>
      <c r="P149" s="19">
        <v>1401</v>
      </c>
      <c r="Q149" s="20">
        <v>6821210516</v>
      </c>
      <c r="R149" s="20">
        <v>1705302629</v>
      </c>
      <c r="S149" s="20">
        <v>1854063745</v>
      </c>
      <c r="T149" s="20"/>
      <c r="U149" s="20"/>
      <c r="V149" s="20"/>
      <c r="W149" s="20"/>
      <c r="X149" s="20"/>
      <c r="Y149" s="164">
        <f t="shared" si="10"/>
        <v>3559366374</v>
      </c>
      <c r="Z149" s="164">
        <f t="shared" si="9"/>
        <v>3261844142</v>
      </c>
      <c r="AA149" s="20">
        <v>6821210516</v>
      </c>
      <c r="AB149" s="20">
        <v>6139089464</v>
      </c>
      <c r="AC149" s="20">
        <v>1534772366</v>
      </c>
      <c r="AD149" s="20">
        <v>1668657370</v>
      </c>
      <c r="AE149" s="2">
        <v>1061254164</v>
      </c>
      <c r="AF149" s="20"/>
      <c r="AG149" s="26"/>
      <c r="AH149" s="20"/>
      <c r="AI149" s="20">
        <v>1238075710</v>
      </c>
      <c r="AJ149" s="20"/>
      <c r="AK149" s="20"/>
      <c r="AL149" s="20"/>
      <c r="AM149" s="127">
        <f t="shared" si="11"/>
        <v>5502759610</v>
      </c>
      <c r="AN149" s="165">
        <f t="shared" si="8"/>
        <v>636329854</v>
      </c>
      <c r="AO149" s="19" t="s">
        <v>38</v>
      </c>
      <c r="AP149" s="19"/>
      <c r="AS149" s="51"/>
    </row>
    <row r="150" spans="1:45" hidden="1" x14ac:dyDescent="0.25">
      <c r="A150" s="149">
        <v>1478</v>
      </c>
      <c r="B150" s="55" t="s">
        <v>31</v>
      </c>
      <c r="C150" s="9" t="s">
        <v>569</v>
      </c>
      <c r="D150" s="19" t="s">
        <v>196</v>
      </c>
      <c r="E150" s="19" t="s">
        <v>197</v>
      </c>
      <c r="F150" s="183" t="s">
        <v>1501</v>
      </c>
      <c r="G150" s="62">
        <v>97</v>
      </c>
      <c r="H150" s="62" t="s">
        <v>16</v>
      </c>
      <c r="I150" s="19" t="s">
        <v>195</v>
      </c>
      <c r="J150" s="9" t="s">
        <v>790</v>
      </c>
      <c r="K150" s="19" t="s">
        <v>198</v>
      </c>
      <c r="L150" s="19" t="s">
        <v>1331</v>
      </c>
      <c r="M150" s="60" t="s">
        <v>1051</v>
      </c>
      <c r="N150" s="23" t="s">
        <v>1251</v>
      </c>
      <c r="O150" s="19"/>
      <c r="P150" s="19"/>
      <c r="Q150" s="20">
        <v>2199900000</v>
      </c>
      <c r="R150" s="20"/>
      <c r="S150" s="20"/>
      <c r="T150" s="20"/>
      <c r="U150" s="20"/>
      <c r="V150" s="20"/>
      <c r="W150" s="20"/>
      <c r="X150" s="20"/>
      <c r="Y150" s="164">
        <f t="shared" si="10"/>
        <v>0</v>
      </c>
      <c r="Z150" s="164">
        <f t="shared" si="9"/>
        <v>2199900000</v>
      </c>
      <c r="AA150" s="20">
        <v>1099500000</v>
      </c>
      <c r="AB150" s="20">
        <v>989550000</v>
      </c>
      <c r="AC150" s="2">
        <v>297352800</v>
      </c>
      <c r="AD150" s="20">
        <v>310502250</v>
      </c>
      <c r="AE150" s="20"/>
      <c r="AF150" s="20"/>
      <c r="AG150" s="22"/>
      <c r="AH150" s="20"/>
      <c r="AI150" s="20"/>
      <c r="AJ150" s="20"/>
      <c r="AK150" s="20"/>
      <c r="AL150" s="20"/>
      <c r="AM150" s="127">
        <f t="shared" si="11"/>
        <v>607855050</v>
      </c>
      <c r="AN150" s="165">
        <f t="shared" si="8"/>
        <v>381694950</v>
      </c>
      <c r="AO150" s="19" t="s">
        <v>35</v>
      </c>
      <c r="AP150" s="19"/>
      <c r="AS150" s="51"/>
    </row>
    <row r="151" spans="1:45" hidden="1" x14ac:dyDescent="0.25">
      <c r="A151" s="149">
        <v>1479</v>
      </c>
      <c r="B151" s="55" t="s">
        <v>31</v>
      </c>
      <c r="C151" s="9" t="s">
        <v>569</v>
      </c>
      <c r="D151" s="19" t="s">
        <v>199</v>
      </c>
      <c r="E151" s="19" t="s">
        <v>49</v>
      </c>
      <c r="F151" s="183" t="s">
        <v>1501</v>
      </c>
      <c r="G151" s="62">
        <v>97</v>
      </c>
      <c r="H151" s="62" t="s">
        <v>16</v>
      </c>
      <c r="I151" s="19" t="s">
        <v>195</v>
      </c>
      <c r="J151" s="9" t="s">
        <v>790</v>
      </c>
      <c r="K151" s="19" t="s">
        <v>198</v>
      </c>
      <c r="L151" s="19" t="s">
        <v>1331</v>
      </c>
      <c r="M151" s="60" t="s">
        <v>933</v>
      </c>
      <c r="N151" s="23" t="s">
        <v>1251</v>
      </c>
      <c r="O151" s="19"/>
      <c r="P151" s="19"/>
      <c r="Q151" s="20">
        <v>2199900000</v>
      </c>
      <c r="R151" s="20"/>
      <c r="S151" s="20"/>
      <c r="T151" s="20"/>
      <c r="U151" s="20"/>
      <c r="V151" s="20"/>
      <c r="W151" s="20"/>
      <c r="X151" s="20"/>
      <c r="Y151" s="164">
        <f t="shared" si="10"/>
        <v>0</v>
      </c>
      <c r="Z151" s="164">
        <f t="shared" si="9"/>
        <v>2199900000</v>
      </c>
      <c r="AA151" s="20">
        <v>1099500000</v>
      </c>
      <c r="AB151" s="20">
        <v>989550000</v>
      </c>
      <c r="AC151" s="2">
        <v>297352800</v>
      </c>
      <c r="AD151" s="20">
        <v>310502250</v>
      </c>
      <c r="AE151" s="20"/>
      <c r="AF151" s="20"/>
      <c r="AG151" s="22"/>
      <c r="AH151" s="20"/>
      <c r="AI151" s="20"/>
      <c r="AJ151" s="20"/>
      <c r="AK151" s="20"/>
      <c r="AL151" s="20"/>
      <c r="AM151" s="127">
        <f t="shared" si="11"/>
        <v>607855050</v>
      </c>
      <c r="AN151" s="165">
        <f t="shared" ref="AN151:AN215" si="12">SUM(AB151,-AM151,-AL151,-AK151)</f>
        <v>381694950</v>
      </c>
      <c r="AO151" s="19" t="s">
        <v>35</v>
      </c>
      <c r="AP151" s="19"/>
      <c r="AS151" s="51"/>
    </row>
    <row r="152" spans="1:45" x14ac:dyDescent="0.25">
      <c r="A152" s="144">
        <v>643</v>
      </c>
      <c r="B152" s="55" t="s">
        <v>67</v>
      </c>
      <c r="C152" s="9" t="s">
        <v>569</v>
      </c>
      <c r="D152" s="19" t="s">
        <v>294</v>
      </c>
      <c r="E152" s="19" t="s">
        <v>64</v>
      </c>
      <c r="F152" s="183" t="s">
        <v>1501</v>
      </c>
      <c r="G152" s="62">
        <v>97</v>
      </c>
      <c r="H152" s="62" t="s">
        <v>16</v>
      </c>
      <c r="I152" s="19" t="s">
        <v>293</v>
      </c>
      <c r="J152" s="9" t="s">
        <v>791</v>
      </c>
      <c r="K152" s="19" t="s">
        <v>1427</v>
      </c>
      <c r="L152" s="19" t="s">
        <v>1428</v>
      </c>
      <c r="M152" s="60" t="s">
        <v>1052</v>
      </c>
      <c r="N152" s="23" t="s">
        <v>1389</v>
      </c>
      <c r="O152" s="23" t="s">
        <v>489</v>
      </c>
      <c r="P152" s="19">
        <v>97</v>
      </c>
      <c r="Q152" s="20">
        <v>225000000</v>
      </c>
      <c r="R152" s="28">
        <v>225000000</v>
      </c>
      <c r="S152" s="28">
        <v>49500000</v>
      </c>
      <c r="T152" s="20"/>
      <c r="U152" s="20"/>
      <c r="V152" s="20"/>
      <c r="W152" s="20"/>
      <c r="X152" s="2"/>
      <c r="Y152" s="164">
        <f t="shared" si="10"/>
        <v>274500000</v>
      </c>
      <c r="Z152" s="164">
        <f t="shared" si="9"/>
        <v>-49500000</v>
      </c>
      <c r="AA152" s="20">
        <v>225000000</v>
      </c>
      <c r="AB152" s="20">
        <v>202500000</v>
      </c>
      <c r="AC152" s="2"/>
      <c r="AD152" s="20"/>
      <c r="AE152" s="20"/>
      <c r="AF152" s="20"/>
      <c r="AG152" s="22"/>
      <c r="AH152" s="20"/>
      <c r="AI152" s="20">
        <v>252000000</v>
      </c>
      <c r="AJ152" s="20"/>
      <c r="AK152" s="2"/>
      <c r="AL152" s="2"/>
      <c r="AM152" s="127">
        <f t="shared" si="11"/>
        <v>252000000</v>
      </c>
      <c r="AN152" s="165">
        <f t="shared" si="12"/>
        <v>-49500000</v>
      </c>
      <c r="AO152" s="19" t="s">
        <v>35</v>
      </c>
      <c r="AP152" s="23" t="s">
        <v>38</v>
      </c>
      <c r="AS152" s="51"/>
    </row>
    <row r="153" spans="1:45" x14ac:dyDescent="0.25">
      <c r="A153" s="144">
        <v>547</v>
      </c>
      <c r="B153" s="55" t="s">
        <v>67</v>
      </c>
      <c r="C153" s="9" t="s">
        <v>569</v>
      </c>
      <c r="D153" s="19" t="s">
        <v>482</v>
      </c>
      <c r="E153" s="19" t="s">
        <v>64</v>
      </c>
      <c r="F153" s="183" t="s">
        <v>1501</v>
      </c>
      <c r="G153" s="62">
        <v>97</v>
      </c>
      <c r="H153" s="62" t="s">
        <v>16</v>
      </c>
      <c r="I153" s="19" t="s">
        <v>481</v>
      </c>
      <c r="J153" s="9" t="s">
        <v>792</v>
      </c>
      <c r="K153" s="19" t="s">
        <v>792</v>
      </c>
      <c r="L153" s="19" t="s">
        <v>1360</v>
      </c>
      <c r="M153" s="60" t="s">
        <v>1053</v>
      </c>
      <c r="N153" s="23" t="s">
        <v>1273</v>
      </c>
      <c r="O153" s="19" t="s">
        <v>1275</v>
      </c>
      <c r="P153" s="19">
        <v>98</v>
      </c>
      <c r="Q153" s="20">
        <v>523200000</v>
      </c>
      <c r="R153" s="20">
        <v>606</v>
      </c>
      <c r="S153" s="20"/>
      <c r="T153" s="20"/>
      <c r="U153" s="20"/>
      <c r="V153" s="20"/>
      <c r="W153" s="20"/>
      <c r="X153" s="20"/>
      <c r="Y153" s="164">
        <f t="shared" si="10"/>
        <v>606</v>
      </c>
      <c r="Z153" s="164">
        <f t="shared" si="9"/>
        <v>523199394</v>
      </c>
      <c r="AA153" s="20">
        <v>523200000</v>
      </c>
      <c r="AB153" s="20">
        <v>470880000</v>
      </c>
      <c r="AC153" s="2"/>
      <c r="AD153" s="20"/>
      <c r="AE153" s="20"/>
      <c r="AF153" s="20"/>
      <c r="AG153" s="22"/>
      <c r="AH153" s="20"/>
      <c r="AI153" s="20">
        <v>507658115</v>
      </c>
      <c r="AJ153" s="20"/>
      <c r="AK153" s="2"/>
      <c r="AL153" s="2"/>
      <c r="AM153" s="127">
        <f t="shared" si="11"/>
        <v>507658115</v>
      </c>
      <c r="AN153" s="165">
        <f t="shared" si="12"/>
        <v>-36778115</v>
      </c>
      <c r="AO153" s="19" t="s">
        <v>38</v>
      </c>
      <c r="AP153" s="23" t="s">
        <v>38</v>
      </c>
      <c r="AS153" s="51"/>
    </row>
    <row r="154" spans="1:45" x14ac:dyDescent="0.25">
      <c r="A154" s="149">
        <v>1469</v>
      </c>
      <c r="B154" s="55" t="s">
        <v>1495</v>
      </c>
      <c r="C154" s="9" t="s">
        <v>569</v>
      </c>
      <c r="D154" s="19" t="s">
        <v>155</v>
      </c>
      <c r="E154" s="19" t="s">
        <v>156</v>
      </c>
      <c r="F154" s="62"/>
      <c r="G154" s="62">
        <v>97</v>
      </c>
      <c r="H154" s="62" t="s">
        <v>17</v>
      </c>
      <c r="I154" s="19" t="s">
        <v>153</v>
      </c>
      <c r="J154" s="9" t="s">
        <v>673</v>
      </c>
      <c r="K154" s="19" t="s">
        <v>1073</v>
      </c>
      <c r="L154" s="19" t="s">
        <v>97</v>
      </c>
      <c r="M154" s="60" t="s">
        <v>1054</v>
      </c>
      <c r="N154" s="19" t="s">
        <v>154</v>
      </c>
      <c r="O154" s="19"/>
      <c r="P154" s="19"/>
      <c r="Q154" s="20">
        <v>500000000</v>
      </c>
      <c r="R154" s="20">
        <v>500000000</v>
      </c>
      <c r="S154" s="20"/>
      <c r="T154" s="20"/>
      <c r="U154" s="20"/>
      <c r="V154" s="20"/>
      <c r="W154" s="20"/>
      <c r="X154" s="20"/>
      <c r="Y154" s="164">
        <f t="shared" si="10"/>
        <v>500000000</v>
      </c>
      <c r="Z154" s="164">
        <f t="shared" si="9"/>
        <v>0</v>
      </c>
      <c r="AA154" s="20">
        <v>500000000</v>
      </c>
      <c r="AB154" s="20">
        <v>450000000</v>
      </c>
      <c r="AC154" s="2">
        <v>157500000</v>
      </c>
      <c r="AD154" s="20">
        <v>157500000</v>
      </c>
      <c r="AE154" s="20"/>
      <c r="AF154" s="20"/>
      <c r="AG154" s="22"/>
      <c r="AH154" s="20"/>
      <c r="AI154" s="20">
        <v>112500000</v>
      </c>
      <c r="AJ154" s="20"/>
      <c r="AK154" s="20">
        <v>22500000</v>
      </c>
      <c r="AL154" s="20"/>
      <c r="AM154" s="127">
        <f t="shared" si="11"/>
        <v>427500000</v>
      </c>
      <c r="AN154" s="165">
        <f t="shared" si="12"/>
        <v>0</v>
      </c>
      <c r="AO154" s="19" t="s">
        <v>38</v>
      </c>
      <c r="AP154" s="19"/>
      <c r="AS154" s="51"/>
    </row>
    <row r="155" spans="1:45" x14ac:dyDescent="0.25">
      <c r="A155" s="144">
        <v>644</v>
      </c>
      <c r="B155" s="55" t="s">
        <v>67</v>
      </c>
      <c r="C155" s="19" t="s">
        <v>550</v>
      </c>
      <c r="D155" s="19" t="s">
        <v>297</v>
      </c>
      <c r="E155" s="19" t="s">
        <v>298</v>
      </c>
      <c r="F155" s="183" t="s">
        <v>1503</v>
      </c>
      <c r="G155" s="62">
        <v>97</v>
      </c>
      <c r="H155" s="62" t="s">
        <v>17</v>
      </c>
      <c r="I155" s="19" t="s">
        <v>295</v>
      </c>
      <c r="J155" s="19" t="s">
        <v>674</v>
      </c>
      <c r="K155" s="19" t="s">
        <v>1073</v>
      </c>
      <c r="L155" s="19" t="s">
        <v>97</v>
      </c>
      <c r="M155" s="60" t="s">
        <v>1055</v>
      </c>
      <c r="N155" s="19" t="s">
        <v>296</v>
      </c>
      <c r="O155" s="19" t="s">
        <v>1363</v>
      </c>
      <c r="P155" s="19">
        <v>98</v>
      </c>
      <c r="Q155" s="20">
        <v>450000000</v>
      </c>
      <c r="R155" s="20">
        <v>150000000</v>
      </c>
      <c r="S155" s="28">
        <v>50000000</v>
      </c>
      <c r="T155" s="20">
        <v>100000000</v>
      </c>
      <c r="U155" s="20">
        <v>150000000</v>
      </c>
      <c r="V155" s="20"/>
      <c r="W155" s="20"/>
      <c r="X155" s="2"/>
      <c r="Y155" s="164">
        <f t="shared" si="10"/>
        <v>450000000</v>
      </c>
      <c r="Z155" s="164">
        <f t="shared" ref="Z155:Z220" si="13">SUM(Q155,-Y155)</f>
        <v>0</v>
      </c>
      <c r="AA155" s="20">
        <v>450000000</v>
      </c>
      <c r="AB155" s="20">
        <v>405000000</v>
      </c>
      <c r="AC155" s="20">
        <v>90000000</v>
      </c>
      <c r="AD155" s="20">
        <v>135000000</v>
      </c>
      <c r="AE155" s="20">
        <v>135000000</v>
      </c>
      <c r="AF155" s="20"/>
      <c r="AG155" s="22"/>
      <c r="AH155" s="20"/>
      <c r="AI155" s="20">
        <v>45000000</v>
      </c>
      <c r="AJ155" s="20"/>
      <c r="AK155" s="1"/>
      <c r="AL155" s="1"/>
      <c r="AM155" s="127">
        <f t="shared" si="11"/>
        <v>405000000</v>
      </c>
      <c r="AN155" s="165">
        <f t="shared" si="12"/>
        <v>0</v>
      </c>
      <c r="AO155" s="19" t="s">
        <v>38</v>
      </c>
      <c r="AP155" s="19" t="s">
        <v>38</v>
      </c>
      <c r="AS155" s="51"/>
    </row>
    <row r="156" spans="1:45" x14ac:dyDescent="0.25">
      <c r="A156" s="149">
        <v>38</v>
      </c>
      <c r="B156" s="55" t="s">
        <v>1495</v>
      </c>
      <c r="C156" s="19" t="s">
        <v>176</v>
      </c>
      <c r="D156" s="19" t="s">
        <v>178</v>
      </c>
      <c r="E156" s="19" t="s">
        <v>165</v>
      </c>
      <c r="F156" s="183" t="s">
        <v>1504</v>
      </c>
      <c r="G156" s="62">
        <v>97</v>
      </c>
      <c r="H156" s="62" t="s">
        <v>16</v>
      </c>
      <c r="I156" s="19" t="s">
        <v>177</v>
      </c>
      <c r="J156" s="23" t="s">
        <v>801</v>
      </c>
      <c r="K156" s="19" t="s">
        <v>801</v>
      </c>
      <c r="L156" s="19" t="s">
        <v>746</v>
      </c>
      <c r="M156" s="60" t="s">
        <v>1056</v>
      </c>
      <c r="N156" s="23" t="s">
        <v>648</v>
      </c>
      <c r="O156" s="19"/>
      <c r="P156" s="19"/>
      <c r="Q156" s="20">
        <v>607500000</v>
      </c>
      <c r="R156" s="28">
        <v>50000000</v>
      </c>
      <c r="S156" s="28">
        <v>110000000</v>
      </c>
      <c r="T156" s="28"/>
      <c r="U156" s="20">
        <v>76500000</v>
      </c>
      <c r="V156" s="20"/>
      <c r="W156" s="20"/>
      <c r="X156" s="2"/>
      <c r="Y156" s="164">
        <f t="shared" si="10"/>
        <v>236500000</v>
      </c>
      <c r="Z156" s="164">
        <f t="shared" si="13"/>
        <v>371000000</v>
      </c>
      <c r="AA156" s="20">
        <v>607500000</v>
      </c>
      <c r="AB156" s="20">
        <v>546750000</v>
      </c>
      <c r="AC156" s="20">
        <v>90000000</v>
      </c>
      <c r="AD156" s="20">
        <v>45000000</v>
      </c>
      <c r="AE156" s="20">
        <v>45000000</v>
      </c>
      <c r="AF156" s="20">
        <v>45000000</v>
      </c>
      <c r="AG156" s="20">
        <v>45000000</v>
      </c>
      <c r="AH156" s="20">
        <v>90000000</v>
      </c>
      <c r="AI156" s="20">
        <v>99000000</v>
      </c>
      <c r="AJ156" s="2"/>
      <c r="AK156" s="1"/>
      <c r="AL156" s="1"/>
      <c r="AM156" s="127">
        <f t="shared" si="11"/>
        <v>459000000</v>
      </c>
      <c r="AN156" s="165">
        <f t="shared" si="12"/>
        <v>87750000</v>
      </c>
      <c r="AO156" s="19" t="s">
        <v>35</v>
      </c>
      <c r="AP156" s="19"/>
      <c r="AS156" s="51"/>
    </row>
    <row r="157" spans="1:45" hidden="1" x14ac:dyDescent="0.25">
      <c r="A157" s="149">
        <v>1445</v>
      </c>
      <c r="B157" s="55" t="s">
        <v>31</v>
      </c>
      <c r="C157" s="19" t="s">
        <v>562</v>
      </c>
      <c r="D157" s="19" t="s">
        <v>52</v>
      </c>
      <c r="E157" s="19" t="s">
        <v>53</v>
      </c>
      <c r="F157" s="62"/>
      <c r="G157" s="62">
        <v>97</v>
      </c>
      <c r="H157" s="62" t="s">
        <v>17</v>
      </c>
      <c r="I157" s="19" t="s">
        <v>50</v>
      </c>
      <c r="J157" s="19" t="s">
        <v>51</v>
      </c>
      <c r="K157" s="19" t="s">
        <v>54</v>
      </c>
      <c r="L157" s="19" t="s">
        <v>1276</v>
      </c>
      <c r="M157" s="60" t="s">
        <v>1032</v>
      </c>
      <c r="N157" s="19" t="s">
        <v>41</v>
      </c>
      <c r="O157" s="19"/>
      <c r="P157" s="19"/>
      <c r="Q157" s="20">
        <v>45000000</v>
      </c>
      <c r="R157" s="20"/>
      <c r="S157" s="20"/>
      <c r="T157" s="20"/>
      <c r="U157" s="20"/>
      <c r="V157" s="20"/>
      <c r="W157" s="20"/>
      <c r="X157" s="20"/>
      <c r="Y157" s="164">
        <f t="shared" si="10"/>
        <v>0</v>
      </c>
      <c r="Z157" s="164">
        <f t="shared" si="13"/>
        <v>45000000</v>
      </c>
      <c r="AA157" s="20">
        <v>45000000</v>
      </c>
      <c r="AB157" s="20">
        <v>40500000</v>
      </c>
      <c r="AC157" s="20"/>
      <c r="AD157" s="20"/>
      <c r="AE157" s="20"/>
      <c r="AF157" s="20"/>
      <c r="AG157" s="26"/>
      <c r="AH157" s="20"/>
      <c r="AI157" s="20"/>
      <c r="AJ157" s="20"/>
      <c r="AK157" s="20"/>
      <c r="AL157" s="20"/>
      <c r="AM157" s="127">
        <f t="shared" si="11"/>
        <v>0</v>
      </c>
      <c r="AN157" s="165">
        <f t="shared" si="12"/>
        <v>40500000</v>
      </c>
      <c r="AO157" s="19" t="s">
        <v>38</v>
      </c>
      <c r="AP157" s="19"/>
      <c r="AS157" s="51"/>
    </row>
    <row r="158" spans="1:45" x14ac:dyDescent="0.25">
      <c r="A158" s="144">
        <v>734</v>
      </c>
      <c r="B158" s="55" t="s">
        <v>67</v>
      </c>
      <c r="C158" s="19" t="s">
        <v>557</v>
      </c>
      <c r="D158" s="19" t="s">
        <v>151</v>
      </c>
      <c r="E158" s="19" t="s">
        <v>152</v>
      </c>
      <c r="F158" s="183" t="s">
        <v>1502</v>
      </c>
      <c r="G158" s="62">
        <v>97</v>
      </c>
      <c r="H158" s="62" t="s">
        <v>17</v>
      </c>
      <c r="I158" s="19" t="s">
        <v>150</v>
      </c>
      <c r="J158" s="19" t="s">
        <v>812</v>
      </c>
      <c r="K158" s="19" t="s">
        <v>812</v>
      </c>
      <c r="L158" s="19" t="s">
        <v>1462</v>
      </c>
      <c r="M158" s="60" t="s">
        <v>1057</v>
      </c>
      <c r="N158" s="19" t="s">
        <v>139</v>
      </c>
      <c r="O158" s="19" t="s">
        <v>898</v>
      </c>
      <c r="P158" s="19">
        <v>99</v>
      </c>
      <c r="Q158" s="20">
        <v>500000000</v>
      </c>
      <c r="R158" s="20">
        <v>375000000</v>
      </c>
      <c r="S158" s="20">
        <v>125000000</v>
      </c>
      <c r="T158" s="20"/>
      <c r="U158" s="20"/>
      <c r="V158" s="20"/>
      <c r="W158" s="20"/>
      <c r="X158" s="20"/>
      <c r="Y158" s="164">
        <f t="shared" si="10"/>
        <v>500000000</v>
      </c>
      <c r="Z158" s="164">
        <f t="shared" si="13"/>
        <v>0</v>
      </c>
      <c r="AA158" s="20">
        <v>500000000</v>
      </c>
      <c r="AB158" s="20">
        <v>450000000</v>
      </c>
      <c r="AC158" s="20">
        <v>157500000</v>
      </c>
      <c r="AD158" s="20">
        <v>100000000</v>
      </c>
      <c r="AE158" s="20">
        <v>61250000</v>
      </c>
      <c r="AF158" s="20"/>
      <c r="AG158" s="22"/>
      <c r="AH158" s="20"/>
      <c r="AI158" s="20">
        <v>106250000</v>
      </c>
      <c r="AJ158" s="20"/>
      <c r="AK158" s="2">
        <v>25000000</v>
      </c>
      <c r="AL158" s="2"/>
      <c r="AM158" s="127">
        <f t="shared" si="11"/>
        <v>425000000</v>
      </c>
      <c r="AN158" s="165">
        <f t="shared" si="12"/>
        <v>0</v>
      </c>
      <c r="AO158" s="19" t="s">
        <v>38</v>
      </c>
      <c r="AP158" s="19" t="s">
        <v>38</v>
      </c>
      <c r="AS158" s="51"/>
    </row>
    <row r="159" spans="1:45" x14ac:dyDescent="0.25">
      <c r="A159" s="144">
        <v>645</v>
      </c>
      <c r="B159" s="55" t="s">
        <v>67</v>
      </c>
      <c r="C159" s="19" t="s">
        <v>554</v>
      </c>
      <c r="D159" s="19" t="s">
        <v>300</v>
      </c>
      <c r="E159" s="19" t="s">
        <v>99</v>
      </c>
      <c r="F159" s="183" t="s">
        <v>1504</v>
      </c>
      <c r="G159" s="62">
        <v>97</v>
      </c>
      <c r="H159" s="62" t="s">
        <v>16</v>
      </c>
      <c r="I159" s="19" t="s">
        <v>299</v>
      </c>
      <c r="J159" s="19" t="s">
        <v>815</v>
      </c>
      <c r="K159" s="19" t="s">
        <v>815</v>
      </c>
      <c r="L159" s="19" t="s">
        <v>1327</v>
      </c>
      <c r="M159" s="60" t="s">
        <v>1058</v>
      </c>
      <c r="N159" s="19" t="s">
        <v>1348</v>
      </c>
      <c r="O159" s="27" t="s">
        <v>1379</v>
      </c>
      <c r="P159" s="27">
        <v>98</v>
      </c>
      <c r="Q159" s="20">
        <v>1000000000</v>
      </c>
      <c r="R159" s="20">
        <v>733000000</v>
      </c>
      <c r="S159" s="20"/>
      <c r="T159" s="20"/>
      <c r="U159" s="20"/>
      <c r="V159" s="20"/>
      <c r="W159" s="20"/>
      <c r="X159" s="2"/>
      <c r="Y159" s="164">
        <f t="shared" si="10"/>
        <v>733000000</v>
      </c>
      <c r="Z159" s="164">
        <f t="shared" si="13"/>
        <v>267000000</v>
      </c>
      <c r="AA159" s="20">
        <v>1000000000</v>
      </c>
      <c r="AB159" s="20">
        <v>900000000</v>
      </c>
      <c r="AC159" s="20">
        <v>659700000</v>
      </c>
      <c r="AD159" s="20"/>
      <c r="AE159" s="20"/>
      <c r="AF159" s="20"/>
      <c r="AG159" s="22"/>
      <c r="AH159" s="2"/>
      <c r="AI159" s="2"/>
      <c r="AJ159" s="1"/>
      <c r="AK159" s="1"/>
      <c r="AL159" s="1"/>
      <c r="AM159" s="127">
        <f t="shared" si="11"/>
        <v>659700000</v>
      </c>
      <c r="AN159" s="165">
        <f t="shared" si="12"/>
        <v>240300000</v>
      </c>
      <c r="AO159" s="19" t="s">
        <v>35</v>
      </c>
      <c r="AP159" s="19" t="s">
        <v>38</v>
      </c>
      <c r="AS159" s="51"/>
    </row>
    <row r="160" spans="1:45" x14ac:dyDescent="0.25">
      <c r="A160" s="144">
        <v>640</v>
      </c>
      <c r="B160" s="55" t="s">
        <v>67</v>
      </c>
      <c r="C160" s="19" t="s">
        <v>554</v>
      </c>
      <c r="D160" s="19" t="s">
        <v>291</v>
      </c>
      <c r="E160" s="19" t="s">
        <v>292</v>
      </c>
      <c r="F160" s="183" t="s">
        <v>1504</v>
      </c>
      <c r="G160" s="62">
        <v>97</v>
      </c>
      <c r="H160" s="62" t="s">
        <v>16</v>
      </c>
      <c r="I160" s="19" t="s">
        <v>290</v>
      </c>
      <c r="J160" s="23" t="s">
        <v>816</v>
      </c>
      <c r="K160" s="19" t="s">
        <v>816</v>
      </c>
      <c r="L160" s="19" t="s">
        <v>1236</v>
      </c>
      <c r="M160" s="60" t="s">
        <v>1059</v>
      </c>
      <c r="N160" s="23" t="s">
        <v>1252</v>
      </c>
      <c r="O160" s="19" t="s">
        <v>824</v>
      </c>
      <c r="P160" s="19">
        <v>97</v>
      </c>
      <c r="Q160" s="20">
        <v>231750000</v>
      </c>
      <c r="R160" s="20">
        <v>231750000</v>
      </c>
      <c r="S160" s="20"/>
      <c r="T160" s="20"/>
      <c r="U160" s="20"/>
      <c r="V160" s="20"/>
      <c r="W160" s="20"/>
      <c r="X160" s="1"/>
      <c r="Y160" s="164">
        <f t="shared" si="10"/>
        <v>231750000</v>
      </c>
      <c r="Z160" s="164">
        <f t="shared" si="13"/>
        <v>0</v>
      </c>
      <c r="AA160" s="20">
        <v>231750000</v>
      </c>
      <c r="AB160" s="20">
        <v>208575000</v>
      </c>
      <c r="AC160" s="20">
        <v>156431250</v>
      </c>
      <c r="AD160" s="20"/>
      <c r="AE160" s="20"/>
      <c r="AF160" s="20"/>
      <c r="AG160" s="22"/>
      <c r="AH160" s="20"/>
      <c r="AI160" s="20">
        <v>52143750</v>
      </c>
      <c r="AJ160" s="20"/>
      <c r="AK160" s="1"/>
      <c r="AL160" s="1"/>
      <c r="AM160" s="127">
        <f t="shared" si="11"/>
        <v>208575000</v>
      </c>
      <c r="AN160" s="165">
        <f t="shared" si="12"/>
        <v>0</v>
      </c>
      <c r="AO160" s="19" t="s">
        <v>35</v>
      </c>
      <c r="AP160" s="23" t="s">
        <v>38</v>
      </c>
      <c r="AS160" s="51"/>
    </row>
    <row r="161" spans="1:45" x14ac:dyDescent="0.25">
      <c r="A161" s="144">
        <v>541</v>
      </c>
      <c r="B161" s="55" t="s">
        <v>67</v>
      </c>
      <c r="C161" s="19" t="s">
        <v>566</v>
      </c>
      <c r="D161" s="19" t="s">
        <v>471</v>
      </c>
      <c r="E161" s="19" t="s">
        <v>216</v>
      </c>
      <c r="F161" s="183" t="s">
        <v>1501</v>
      </c>
      <c r="G161" s="62">
        <v>97</v>
      </c>
      <c r="H161" s="62" t="s">
        <v>16</v>
      </c>
      <c r="I161" s="19" t="s">
        <v>470</v>
      </c>
      <c r="J161" s="23" t="s">
        <v>820</v>
      </c>
      <c r="K161" s="19" t="s">
        <v>820</v>
      </c>
      <c r="L161" s="19" t="s">
        <v>1253</v>
      </c>
      <c r="M161" s="60" t="s">
        <v>1060</v>
      </c>
      <c r="N161" s="23" t="s">
        <v>1401</v>
      </c>
      <c r="O161" s="19" t="s">
        <v>1277</v>
      </c>
      <c r="P161" s="19">
        <v>98</v>
      </c>
      <c r="Q161" s="20">
        <v>990000000</v>
      </c>
      <c r="R161" s="20">
        <v>891000000</v>
      </c>
      <c r="S161" s="20"/>
      <c r="T161" s="20"/>
      <c r="U161" s="20"/>
      <c r="V161" s="20"/>
      <c r="W161" s="20"/>
      <c r="X161" s="20"/>
      <c r="Y161" s="164">
        <f t="shared" si="10"/>
        <v>891000000</v>
      </c>
      <c r="Z161" s="164">
        <f t="shared" si="13"/>
        <v>99000000</v>
      </c>
      <c r="AA161" s="20">
        <v>990000000</v>
      </c>
      <c r="AB161" s="20">
        <v>891000000</v>
      </c>
      <c r="AC161" s="2">
        <v>801900000</v>
      </c>
      <c r="AD161" s="20"/>
      <c r="AE161" s="20"/>
      <c r="AF161" s="20"/>
      <c r="AG161" s="22"/>
      <c r="AH161" s="2"/>
      <c r="AI161" s="2"/>
      <c r="AJ161" s="1"/>
      <c r="AK161" s="1"/>
      <c r="AL161" s="1"/>
      <c r="AM161" s="127">
        <f t="shared" si="11"/>
        <v>801900000</v>
      </c>
      <c r="AN161" s="165">
        <f t="shared" si="12"/>
        <v>89100000</v>
      </c>
      <c r="AO161" s="19" t="s">
        <v>38</v>
      </c>
      <c r="AP161" s="23" t="s">
        <v>38</v>
      </c>
      <c r="AS161" s="51"/>
    </row>
    <row r="162" spans="1:45" x14ac:dyDescent="0.25">
      <c r="A162" s="144">
        <v>755</v>
      </c>
      <c r="B162" s="55" t="s">
        <v>67</v>
      </c>
      <c r="C162" s="19" t="s">
        <v>566</v>
      </c>
      <c r="D162" s="7" t="s">
        <v>362</v>
      </c>
      <c r="E162" s="7" t="s">
        <v>132</v>
      </c>
      <c r="F162" s="183" t="s">
        <v>1501</v>
      </c>
      <c r="G162" s="62">
        <v>97</v>
      </c>
      <c r="H162" s="62" t="s">
        <v>17</v>
      </c>
      <c r="I162" s="9" t="s">
        <v>361</v>
      </c>
      <c r="J162" s="19" t="s">
        <v>106</v>
      </c>
      <c r="K162" s="19" t="s">
        <v>106</v>
      </c>
      <c r="L162" s="19" t="s">
        <v>363</v>
      </c>
      <c r="M162" s="60" t="s">
        <v>1061</v>
      </c>
      <c r="N162" s="19" t="s">
        <v>1439</v>
      </c>
      <c r="O162" s="17" t="s">
        <v>612</v>
      </c>
      <c r="P162" s="17">
        <v>99</v>
      </c>
      <c r="Q162" s="2">
        <v>385600000</v>
      </c>
      <c r="R162" s="2">
        <v>135000000</v>
      </c>
      <c r="S162" s="2">
        <v>212040000</v>
      </c>
      <c r="T162" s="2"/>
      <c r="U162" s="2"/>
      <c r="V162" s="2"/>
      <c r="W162" s="2"/>
      <c r="X162" s="2"/>
      <c r="Y162" s="164">
        <f t="shared" si="10"/>
        <v>347040000</v>
      </c>
      <c r="Z162" s="164">
        <f t="shared" si="13"/>
        <v>38560000</v>
      </c>
      <c r="AA162" s="20">
        <v>385600000</v>
      </c>
      <c r="AB162" s="20">
        <v>347040000</v>
      </c>
      <c r="AC162" s="2">
        <v>121500000</v>
      </c>
      <c r="AD162" s="2">
        <v>190836000</v>
      </c>
      <c r="AE162" s="2"/>
      <c r="AF162" s="2"/>
      <c r="AG162" s="22"/>
      <c r="AH162" s="2"/>
      <c r="AI162" s="2"/>
      <c r="AJ162" s="2"/>
      <c r="AK162" s="2"/>
      <c r="AL162" s="2"/>
      <c r="AM162" s="127">
        <f t="shared" si="11"/>
        <v>312336000</v>
      </c>
      <c r="AN162" s="165">
        <f t="shared" si="12"/>
        <v>34704000</v>
      </c>
      <c r="AO162" s="9" t="s">
        <v>38</v>
      </c>
      <c r="AP162" s="8" t="s">
        <v>38</v>
      </c>
      <c r="AS162" s="51"/>
    </row>
    <row r="163" spans="1:45" x14ac:dyDescent="0.25">
      <c r="A163" s="144">
        <v>753</v>
      </c>
      <c r="B163" s="55" t="s">
        <v>67</v>
      </c>
      <c r="C163" s="19" t="s">
        <v>566</v>
      </c>
      <c r="D163" s="7" t="s">
        <v>360</v>
      </c>
      <c r="E163" s="7" t="s">
        <v>132</v>
      </c>
      <c r="F163" s="183" t="s">
        <v>1501</v>
      </c>
      <c r="G163" s="62">
        <v>97</v>
      </c>
      <c r="H163" s="62" t="s">
        <v>17</v>
      </c>
      <c r="I163" s="9" t="s">
        <v>1063</v>
      </c>
      <c r="J163" s="19" t="s">
        <v>106</v>
      </c>
      <c r="K163" s="19" t="s">
        <v>106</v>
      </c>
      <c r="L163" s="19" t="s">
        <v>1380</v>
      </c>
      <c r="M163" s="60" t="s">
        <v>1062</v>
      </c>
      <c r="N163" s="19" t="s">
        <v>1439</v>
      </c>
      <c r="O163" s="8" t="s">
        <v>897</v>
      </c>
      <c r="P163" s="8">
        <v>99</v>
      </c>
      <c r="Q163" s="2">
        <v>354000000</v>
      </c>
      <c r="R163" s="2">
        <v>135000000</v>
      </c>
      <c r="S163" s="2">
        <v>183600000</v>
      </c>
      <c r="T163" s="2"/>
      <c r="U163" s="2"/>
      <c r="V163" s="2"/>
      <c r="W163" s="2"/>
      <c r="X163" s="2"/>
      <c r="Y163" s="164">
        <f t="shared" si="10"/>
        <v>318600000</v>
      </c>
      <c r="Z163" s="164">
        <f t="shared" si="13"/>
        <v>35400000</v>
      </c>
      <c r="AA163" s="2">
        <v>345000000</v>
      </c>
      <c r="AB163" s="2">
        <v>318600000</v>
      </c>
      <c r="AC163" s="2">
        <v>121500000</v>
      </c>
      <c r="AD163" s="2">
        <v>165240000</v>
      </c>
      <c r="AE163" s="2"/>
      <c r="AF163" s="2"/>
      <c r="AG163" s="22"/>
      <c r="AH163" s="2"/>
      <c r="AI163" s="2"/>
      <c r="AJ163" s="2"/>
      <c r="AK163" s="2"/>
      <c r="AL163" s="2"/>
      <c r="AM163" s="127">
        <f t="shared" si="11"/>
        <v>286740000</v>
      </c>
      <c r="AN163" s="165">
        <f t="shared" si="12"/>
        <v>31860000</v>
      </c>
      <c r="AO163" s="9" t="s">
        <v>38</v>
      </c>
      <c r="AP163" s="8" t="s">
        <v>38</v>
      </c>
      <c r="AS163" s="51"/>
    </row>
    <row r="164" spans="1:45" hidden="1" x14ac:dyDescent="0.25">
      <c r="A164" s="149">
        <v>1477</v>
      </c>
      <c r="B164" s="55" t="s">
        <v>31</v>
      </c>
      <c r="C164" s="19" t="s">
        <v>566</v>
      </c>
      <c r="D164" s="19" t="s">
        <v>189</v>
      </c>
      <c r="E164" s="19" t="s">
        <v>98</v>
      </c>
      <c r="F164" s="183" t="s">
        <v>1501</v>
      </c>
      <c r="G164" s="62">
        <v>97</v>
      </c>
      <c r="H164" s="62" t="s">
        <v>16</v>
      </c>
      <c r="I164" s="19" t="s">
        <v>188</v>
      </c>
      <c r="J164" s="19" t="s">
        <v>821</v>
      </c>
      <c r="K164" s="19" t="s">
        <v>821</v>
      </c>
      <c r="L164" s="19" t="s">
        <v>1463</v>
      </c>
      <c r="M164" s="60" t="s">
        <v>1064</v>
      </c>
      <c r="N164" s="23" t="s">
        <v>1413</v>
      </c>
      <c r="O164" s="19"/>
      <c r="P164" s="19"/>
      <c r="Q164" s="20">
        <v>368120000</v>
      </c>
      <c r="R164" s="20"/>
      <c r="S164" s="20"/>
      <c r="T164" s="20"/>
      <c r="U164" s="20"/>
      <c r="V164" s="20"/>
      <c r="W164" s="20"/>
      <c r="X164" s="20"/>
      <c r="Y164" s="164">
        <f t="shared" si="10"/>
        <v>0</v>
      </c>
      <c r="Z164" s="164">
        <f t="shared" si="13"/>
        <v>368120000</v>
      </c>
      <c r="AA164" s="20">
        <v>368120000</v>
      </c>
      <c r="AB164" s="20">
        <v>331308000</v>
      </c>
      <c r="AC164" s="20"/>
      <c r="AD164" s="20"/>
      <c r="AE164" s="20"/>
      <c r="AF164" s="20"/>
      <c r="AG164" s="22"/>
      <c r="AH164" s="20"/>
      <c r="AI164" s="20"/>
      <c r="AJ164" s="20"/>
      <c r="AK164" s="20"/>
      <c r="AL164" s="20"/>
      <c r="AM164" s="127">
        <f t="shared" si="11"/>
        <v>0</v>
      </c>
      <c r="AN164" s="165">
        <f t="shared" si="12"/>
        <v>331308000</v>
      </c>
      <c r="AO164" s="19" t="s">
        <v>38</v>
      </c>
      <c r="AP164" s="19"/>
      <c r="AS164" s="51"/>
    </row>
    <row r="165" spans="1:45" hidden="1" x14ac:dyDescent="0.25">
      <c r="A165" s="154">
        <v>18</v>
      </c>
      <c r="B165" s="55" t="s">
        <v>900</v>
      </c>
      <c r="C165" s="19" t="s">
        <v>566</v>
      </c>
      <c r="D165" s="19" t="s">
        <v>96</v>
      </c>
      <c r="E165" s="19" t="s">
        <v>61</v>
      </c>
      <c r="F165" s="183" t="s">
        <v>1501</v>
      </c>
      <c r="G165" s="62">
        <v>97</v>
      </c>
      <c r="H165" s="62" t="s">
        <v>17</v>
      </c>
      <c r="I165" s="19">
        <v>6365</v>
      </c>
      <c r="J165" s="19" t="s">
        <v>673</v>
      </c>
      <c r="K165" s="19" t="s">
        <v>1073</v>
      </c>
      <c r="L165" s="19" t="s">
        <v>97</v>
      </c>
      <c r="M165" s="60" t="s">
        <v>1065</v>
      </c>
      <c r="N165" s="19" t="s">
        <v>1237</v>
      </c>
      <c r="O165" s="19"/>
      <c r="P165" s="19"/>
      <c r="Q165" s="20">
        <v>450000000</v>
      </c>
      <c r="R165" s="20"/>
      <c r="S165" s="20"/>
      <c r="T165" s="20"/>
      <c r="U165" s="20"/>
      <c r="V165" s="20"/>
      <c r="W165" s="20"/>
      <c r="X165" s="20"/>
      <c r="Y165" s="164">
        <f t="shared" si="10"/>
        <v>0</v>
      </c>
      <c r="Z165" s="164">
        <f t="shared" si="13"/>
        <v>450000000</v>
      </c>
      <c r="AA165" s="20">
        <v>450000000</v>
      </c>
      <c r="AB165" s="20">
        <v>405000000</v>
      </c>
      <c r="AC165" s="20"/>
      <c r="AD165" s="20"/>
      <c r="AE165" s="20"/>
      <c r="AF165" s="20"/>
      <c r="AG165" s="22"/>
      <c r="AH165" s="20"/>
      <c r="AI165" s="20"/>
      <c r="AJ165" s="20"/>
      <c r="AK165" s="20"/>
      <c r="AL165" s="20"/>
      <c r="AM165" s="127">
        <f t="shared" si="11"/>
        <v>0</v>
      </c>
      <c r="AN165" s="165">
        <f t="shared" si="12"/>
        <v>405000000</v>
      </c>
      <c r="AO165" s="19" t="s">
        <v>38</v>
      </c>
      <c r="AP165" s="19"/>
      <c r="AS165" s="51"/>
    </row>
    <row r="166" spans="1:45" x14ac:dyDescent="0.25">
      <c r="A166" s="144">
        <v>690</v>
      </c>
      <c r="B166" s="55" t="s">
        <v>67</v>
      </c>
      <c r="C166" s="19" t="s">
        <v>566</v>
      </c>
      <c r="D166" s="19" t="s">
        <v>335</v>
      </c>
      <c r="E166" s="19" t="s">
        <v>110</v>
      </c>
      <c r="F166" s="183" t="s">
        <v>1501</v>
      </c>
      <c r="G166" s="62">
        <v>97</v>
      </c>
      <c r="H166" s="62" t="s">
        <v>17</v>
      </c>
      <c r="I166" s="19" t="s">
        <v>1071</v>
      </c>
      <c r="J166" s="19" t="s">
        <v>822</v>
      </c>
      <c r="K166" s="19" t="s">
        <v>822</v>
      </c>
      <c r="L166" s="19" t="s">
        <v>336</v>
      </c>
      <c r="M166" s="60" t="s">
        <v>1068</v>
      </c>
      <c r="N166" s="19" t="s">
        <v>1247</v>
      </c>
      <c r="O166" s="27" t="s">
        <v>1332</v>
      </c>
      <c r="P166" s="27">
        <v>99</v>
      </c>
      <c r="Q166" s="20">
        <v>650000000</v>
      </c>
      <c r="R166" s="20">
        <v>585000000</v>
      </c>
      <c r="S166" s="20">
        <v>65000000</v>
      </c>
      <c r="T166" s="20"/>
      <c r="U166" s="20"/>
      <c r="V166" s="20"/>
      <c r="W166" s="20"/>
      <c r="X166" s="20"/>
      <c r="Y166" s="164">
        <f t="shared" si="10"/>
        <v>650000000</v>
      </c>
      <c r="Z166" s="164">
        <f t="shared" si="13"/>
        <v>0</v>
      </c>
      <c r="AA166" s="20">
        <v>650000000</v>
      </c>
      <c r="AB166" s="20">
        <v>585000000</v>
      </c>
      <c r="AC166" s="2">
        <v>526500000</v>
      </c>
      <c r="AD166" s="20">
        <v>58500000</v>
      </c>
      <c r="AE166" s="20"/>
      <c r="AF166" s="20"/>
      <c r="AG166" s="22"/>
      <c r="AH166" s="20"/>
      <c r="AI166" s="20"/>
      <c r="AJ166" s="20"/>
      <c r="AK166" s="20"/>
      <c r="AL166" s="20"/>
      <c r="AM166" s="127">
        <f t="shared" si="11"/>
        <v>585000000</v>
      </c>
      <c r="AN166" s="165">
        <f t="shared" si="12"/>
        <v>0</v>
      </c>
      <c r="AO166" s="19" t="s">
        <v>35</v>
      </c>
      <c r="AP166" s="19" t="s">
        <v>38</v>
      </c>
      <c r="AS166" s="51"/>
    </row>
    <row r="167" spans="1:45" ht="14.25" customHeight="1" x14ac:dyDescent="0.25">
      <c r="A167" s="144">
        <v>1415</v>
      </c>
      <c r="B167" s="55" t="s">
        <v>67</v>
      </c>
      <c r="C167" s="19" t="s">
        <v>566</v>
      </c>
      <c r="D167" s="19" t="s">
        <v>191</v>
      </c>
      <c r="E167" s="19" t="s">
        <v>190</v>
      </c>
      <c r="F167" s="183" t="s">
        <v>1501</v>
      </c>
      <c r="G167" s="62">
        <v>97</v>
      </c>
      <c r="H167" s="62" t="s">
        <v>16</v>
      </c>
      <c r="I167" s="19" t="s">
        <v>1070</v>
      </c>
      <c r="J167" s="19" t="s">
        <v>823</v>
      </c>
      <c r="K167" s="19" t="s">
        <v>823</v>
      </c>
      <c r="L167" s="19" t="s">
        <v>1254</v>
      </c>
      <c r="M167" s="60" t="s">
        <v>1069</v>
      </c>
      <c r="N167" s="23" t="s">
        <v>1413</v>
      </c>
      <c r="O167" s="27" t="s">
        <v>878</v>
      </c>
      <c r="P167" s="27">
        <v>1400</v>
      </c>
      <c r="Q167" s="20">
        <v>920000000</v>
      </c>
      <c r="R167" s="107"/>
      <c r="S167" s="73">
        <v>423000000</v>
      </c>
      <c r="T167" s="73"/>
      <c r="U167" s="73"/>
      <c r="V167" s="73"/>
      <c r="W167" s="73"/>
      <c r="X167" s="73"/>
      <c r="Y167" s="164">
        <f t="shared" si="10"/>
        <v>423000000</v>
      </c>
      <c r="Z167" s="164">
        <f t="shared" si="13"/>
        <v>497000000</v>
      </c>
      <c r="AA167" s="20">
        <v>920000000</v>
      </c>
      <c r="AB167" s="20">
        <v>828000000</v>
      </c>
      <c r="AC167" s="2">
        <v>364500000</v>
      </c>
      <c r="AD167" s="20">
        <v>380700000</v>
      </c>
      <c r="AE167" s="20"/>
      <c r="AF167" s="20"/>
      <c r="AG167" s="22"/>
      <c r="AH167" s="20"/>
      <c r="AI167" s="20"/>
      <c r="AJ167" s="20"/>
      <c r="AK167" s="20"/>
      <c r="AL167" s="20"/>
      <c r="AM167" s="127">
        <f t="shared" si="11"/>
        <v>745200000</v>
      </c>
      <c r="AN167" s="165">
        <f t="shared" si="12"/>
        <v>82800000</v>
      </c>
      <c r="AO167" s="19" t="s">
        <v>38</v>
      </c>
      <c r="AP167" s="19" t="s">
        <v>38</v>
      </c>
      <c r="AS167" s="51"/>
    </row>
    <row r="168" spans="1:45" ht="15" hidden="1" customHeight="1" x14ac:dyDescent="0.25">
      <c r="A168" s="154">
        <v>18</v>
      </c>
      <c r="B168" s="55" t="s">
        <v>900</v>
      </c>
      <c r="C168" s="19" t="s">
        <v>566</v>
      </c>
      <c r="D168" s="19" t="s">
        <v>94</v>
      </c>
      <c r="E168" s="19" t="s">
        <v>61</v>
      </c>
      <c r="F168" s="183" t="s">
        <v>1501</v>
      </c>
      <c r="G168" s="62">
        <v>97</v>
      </c>
      <c r="H168" s="62" t="s">
        <v>16</v>
      </c>
      <c r="I168" s="19" t="s">
        <v>93</v>
      </c>
      <c r="J168" s="19" t="s">
        <v>824</v>
      </c>
      <c r="K168" s="19" t="s">
        <v>824</v>
      </c>
      <c r="L168" s="19" t="s">
        <v>95</v>
      </c>
      <c r="M168" s="60"/>
      <c r="N168" s="19" t="s">
        <v>1298</v>
      </c>
      <c r="O168" s="19"/>
      <c r="P168" s="19"/>
      <c r="Q168" s="20">
        <v>2300000000</v>
      </c>
      <c r="R168" s="74"/>
      <c r="S168" s="74"/>
      <c r="T168" s="74"/>
      <c r="U168" s="74"/>
      <c r="V168" s="74"/>
      <c r="W168" s="74"/>
      <c r="X168" s="74"/>
      <c r="Y168" s="164">
        <f t="shared" si="10"/>
        <v>0</v>
      </c>
      <c r="Z168" s="164">
        <f t="shared" si="13"/>
        <v>2300000000</v>
      </c>
      <c r="AA168" s="20">
        <v>2300000000</v>
      </c>
      <c r="AB168" s="20">
        <v>2162000000</v>
      </c>
      <c r="AC168" s="20"/>
      <c r="AD168" s="20"/>
      <c r="AE168" s="20"/>
      <c r="AF168" s="20"/>
      <c r="AG168" s="22"/>
      <c r="AH168" s="20"/>
      <c r="AI168" s="20"/>
      <c r="AJ168" s="20"/>
      <c r="AK168" s="20"/>
      <c r="AL168" s="20"/>
      <c r="AM168" s="127">
        <f t="shared" si="11"/>
        <v>0</v>
      </c>
      <c r="AN168" s="165">
        <f t="shared" si="12"/>
        <v>2162000000</v>
      </c>
      <c r="AO168" s="19"/>
      <c r="AP168" s="19"/>
      <c r="AS168" s="51"/>
    </row>
    <row r="169" spans="1:45" x14ac:dyDescent="0.25">
      <c r="A169" s="144">
        <v>1471</v>
      </c>
      <c r="B169" s="152" t="s">
        <v>67</v>
      </c>
      <c r="C169" s="19" t="s">
        <v>572</v>
      </c>
      <c r="D169" s="19" t="s">
        <v>161</v>
      </c>
      <c r="E169" s="19" t="s">
        <v>162</v>
      </c>
      <c r="F169" s="183" t="s">
        <v>1504</v>
      </c>
      <c r="G169" s="62">
        <v>97</v>
      </c>
      <c r="H169" s="62" t="s">
        <v>16</v>
      </c>
      <c r="I169" s="19" t="s">
        <v>160</v>
      </c>
      <c r="J169" s="19" t="s">
        <v>828</v>
      </c>
      <c r="K169" s="19" t="s">
        <v>1464</v>
      </c>
      <c r="L169" s="19" t="s">
        <v>1465</v>
      </c>
      <c r="M169" s="60" t="s">
        <v>1066</v>
      </c>
      <c r="N169" s="23" t="s">
        <v>1298</v>
      </c>
      <c r="O169" s="8" t="s">
        <v>1067</v>
      </c>
      <c r="P169" s="19">
        <v>1400</v>
      </c>
      <c r="Q169" s="20">
        <v>142000000</v>
      </c>
      <c r="R169" s="20">
        <v>58376200</v>
      </c>
      <c r="S169" s="20"/>
      <c r="T169" s="20"/>
      <c r="U169" s="20"/>
      <c r="V169" s="20"/>
      <c r="W169" s="20"/>
      <c r="X169" s="20"/>
      <c r="Y169" s="164">
        <f t="shared" si="10"/>
        <v>58376200</v>
      </c>
      <c r="Z169" s="164">
        <f t="shared" si="13"/>
        <v>83623800</v>
      </c>
      <c r="AA169" s="20">
        <v>142000000</v>
      </c>
      <c r="AB169" s="20">
        <v>127800000</v>
      </c>
      <c r="AC169" s="20"/>
      <c r="AD169" s="20">
        <v>53250000</v>
      </c>
      <c r="AE169" s="20">
        <v>14200000</v>
      </c>
      <c r="AF169" s="20"/>
      <c r="AG169" s="22"/>
      <c r="AH169" s="20"/>
      <c r="AI169" s="20"/>
      <c r="AJ169" s="20"/>
      <c r="AK169" s="20"/>
      <c r="AL169" s="20"/>
      <c r="AM169" s="127">
        <f t="shared" si="11"/>
        <v>67450000</v>
      </c>
      <c r="AN169" s="165">
        <f t="shared" si="12"/>
        <v>60350000</v>
      </c>
      <c r="AO169" s="19" t="s">
        <v>35</v>
      </c>
      <c r="AP169" s="19"/>
      <c r="AS169" s="51"/>
    </row>
    <row r="170" spans="1:45" x14ac:dyDescent="0.25">
      <c r="A170" s="144">
        <v>1408</v>
      </c>
      <c r="B170" s="152" t="s">
        <v>67</v>
      </c>
      <c r="C170" s="30" t="s">
        <v>647</v>
      </c>
      <c r="D170" s="30" t="s">
        <v>646</v>
      </c>
      <c r="E170" s="30" t="s">
        <v>79</v>
      </c>
      <c r="F170" s="183" t="s">
        <v>1502</v>
      </c>
      <c r="G170" s="62">
        <v>97</v>
      </c>
      <c r="H170" s="62" t="s">
        <v>17</v>
      </c>
      <c r="I170" s="30" t="s">
        <v>1075</v>
      </c>
      <c r="J170" s="19" t="s">
        <v>648</v>
      </c>
      <c r="K170" s="19" t="s">
        <v>1073</v>
      </c>
      <c r="L170" s="19" t="s">
        <v>1074</v>
      </c>
      <c r="M170" s="60" t="s">
        <v>1072</v>
      </c>
      <c r="N170" s="30" t="s">
        <v>743</v>
      </c>
      <c r="O170" s="30" t="s">
        <v>879</v>
      </c>
      <c r="P170" s="30">
        <v>1401</v>
      </c>
      <c r="Q170" s="26">
        <v>147000000</v>
      </c>
      <c r="R170" s="26">
        <v>147000000</v>
      </c>
      <c r="S170" s="26"/>
      <c r="T170" s="26"/>
      <c r="U170" s="26"/>
      <c r="V170" s="26"/>
      <c r="W170" s="26"/>
      <c r="X170" s="26"/>
      <c r="Y170" s="164">
        <f t="shared" si="10"/>
        <v>147000000</v>
      </c>
      <c r="Z170" s="164">
        <f t="shared" si="13"/>
        <v>0</v>
      </c>
      <c r="AA170" s="26">
        <v>147000000</v>
      </c>
      <c r="AB170" s="26">
        <v>132300000</v>
      </c>
      <c r="AC170" s="26">
        <v>132300000</v>
      </c>
      <c r="AD170" s="26"/>
      <c r="AE170" s="26"/>
      <c r="AF170" s="26"/>
      <c r="AG170" s="26"/>
      <c r="AH170" s="26"/>
      <c r="AI170" s="26"/>
      <c r="AJ170" s="26"/>
      <c r="AK170" s="26"/>
      <c r="AL170" s="26"/>
      <c r="AM170" s="127">
        <f t="shared" si="11"/>
        <v>132300000</v>
      </c>
      <c r="AN170" s="165">
        <f t="shared" si="12"/>
        <v>0</v>
      </c>
      <c r="AO170" s="99" t="s">
        <v>35</v>
      </c>
      <c r="AP170" s="30" t="s">
        <v>38</v>
      </c>
      <c r="AS170" s="51"/>
    </row>
    <row r="171" spans="1:45" hidden="1" x14ac:dyDescent="0.25">
      <c r="A171" s="144">
        <v>1493</v>
      </c>
      <c r="B171" s="152"/>
      <c r="C171" s="30"/>
      <c r="D171" s="30" t="s">
        <v>2223</v>
      </c>
      <c r="E171" s="30" t="s">
        <v>516</v>
      </c>
      <c r="F171" s="183"/>
      <c r="G171" s="62">
        <v>98</v>
      </c>
      <c r="H171" s="62" t="s">
        <v>17</v>
      </c>
      <c r="I171" s="30"/>
      <c r="J171" s="19" t="s">
        <v>2224</v>
      </c>
      <c r="K171" s="19"/>
      <c r="L171" s="19"/>
      <c r="M171" s="60"/>
      <c r="N171" s="30"/>
      <c r="O171" s="30"/>
      <c r="P171" s="30"/>
      <c r="Q171" s="26"/>
      <c r="R171" s="26"/>
      <c r="S171" s="26"/>
      <c r="T171" s="26"/>
      <c r="U171" s="26"/>
      <c r="V171" s="26"/>
      <c r="W171" s="26"/>
      <c r="X171" s="26"/>
      <c r="Y171" s="164"/>
      <c r="Z171" s="164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127"/>
      <c r="AN171" s="165"/>
      <c r="AO171" s="99"/>
      <c r="AP171" s="30"/>
      <c r="AS171" s="51"/>
    </row>
    <row r="172" spans="1:45" x14ac:dyDescent="0.25">
      <c r="A172" s="144">
        <v>1424</v>
      </c>
      <c r="B172" s="55" t="s">
        <v>67</v>
      </c>
      <c r="C172" s="19" t="s">
        <v>570</v>
      </c>
      <c r="D172" s="7" t="s">
        <v>352</v>
      </c>
      <c r="E172" s="7" t="s">
        <v>110</v>
      </c>
      <c r="F172" s="183" t="s">
        <v>1501</v>
      </c>
      <c r="G172" s="69">
        <v>98</v>
      </c>
      <c r="H172" s="62" t="s">
        <v>17</v>
      </c>
      <c r="I172" s="19" t="s">
        <v>351</v>
      </c>
      <c r="J172" s="19" t="s">
        <v>760</v>
      </c>
      <c r="K172" s="19" t="s">
        <v>760</v>
      </c>
      <c r="L172" s="19" t="s">
        <v>1255</v>
      </c>
      <c r="M172" s="42" t="s">
        <v>1076</v>
      </c>
      <c r="N172" s="19" t="s">
        <v>1408</v>
      </c>
      <c r="O172" s="8" t="s">
        <v>842</v>
      </c>
      <c r="P172" s="8">
        <v>1400</v>
      </c>
      <c r="Q172" s="20">
        <v>3000000000</v>
      </c>
      <c r="R172" s="25">
        <v>600000000</v>
      </c>
      <c r="S172" s="20"/>
      <c r="T172" s="20"/>
      <c r="U172" s="20"/>
      <c r="V172" s="20"/>
      <c r="W172" s="20"/>
      <c r="X172" s="20"/>
      <c r="Y172" s="164">
        <f t="shared" si="10"/>
        <v>600000000</v>
      </c>
      <c r="Z172" s="164">
        <f t="shared" si="13"/>
        <v>2400000000</v>
      </c>
      <c r="AA172" s="20">
        <v>3000000000</v>
      </c>
      <c r="AB172" s="20">
        <v>2700000000</v>
      </c>
      <c r="AC172" s="4">
        <v>540000000</v>
      </c>
      <c r="AD172" s="4">
        <v>1125272068</v>
      </c>
      <c r="AE172" s="4">
        <v>450000000</v>
      </c>
      <c r="AF172" s="2"/>
      <c r="AG172" s="2"/>
      <c r="AH172" s="2"/>
      <c r="AI172" s="2"/>
      <c r="AJ172" s="2"/>
      <c r="AK172" s="2"/>
      <c r="AL172" s="2"/>
      <c r="AM172" s="127">
        <f t="shared" si="11"/>
        <v>2115272068</v>
      </c>
      <c r="AN172" s="165">
        <f t="shared" si="12"/>
        <v>584727932</v>
      </c>
      <c r="AO172" s="9" t="s">
        <v>38</v>
      </c>
      <c r="AP172" s="8" t="s">
        <v>38</v>
      </c>
      <c r="AS172" s="51"/>
    </row>
    <row r="173" spans="1:45" ht="15" hidden="1" customHeight="1" x14ac:dyDescent="0.25">
      <c r="A173" s="149">
        <v>1505</v>
      </c>
      <c r="B173" s="142" t="s">
        <v>31</v>
      </c>
      <c r="C173" s="64" t="s">
        <v>408</v>
      </c>
      <c r="D173" s="9" t="s">
        <v>410</v>
      </c>
      <c r="E173" s="9" t="s">
        <v>411</v>
      </c>
      <c r="F173" s="67"/>
      <c r="G173" s="62">
        <v>98</v>
      </c>
      <c r="H173" s="62" t="s">
        <v>16</v>
      </c>
      <c r="I173" s="64" t="s">
        <v>409</v>
      </c>
      <c r="J173" s="64" t="s">
        <v>766</v>
      </c>
      <c r="K173" s="19" t="s">
        <v>1465</v>
      </c>
      <c r="L173" s="19" t="s">
        <v>1238</v>
      </c>
      <c r="M173" s="60" t="s">
        <v>1077</v>
      </c>
      <c r="N173" s="9" t="s">
        <v>1299</v>
      </c>
      <c r="O173" s="8"/>
      <c r="P173" s="8"/>
      <c r="Q173" s="71">
        <v>1080000000</v>
      </c>
      <c r="R173" s="84">
        <v>845176490</v>
      </c>
      <c r="S173" s="71"/>
      <c r="T173" s="71"/>
      <c r="U173" s="71"/>
      <c r="V173" s="71"/>
      <c r="W173" s="71"/>
      <c r="X173" s="71"/>
      <c r="Y173" s="164">
        <f t="shared" si="10"/>
        <v>845176490</v>
      </c>
      <c r="Z173" s="164">
        <f t="shared" si="13"/>
        <v>234823510</v>
      </c>
      <c r="AA173" s="2">
        <v>135000000</v>
      </c>
      <c r="AB173" s="2">
        <v>121500000</v>
      </c>
      <c r="AC173" s="2">
        <v>30375000</v>
      </c>
      <c r="AD173" s="2">
        <v>30375000</v>
      </c>
      <c r="AE173" s="2"/>
      <c r="AF173" s="2"/>
      <c r="AG173" s="26"/>
      <c r="AH173" s="2"/>
      <c r="AI173" s="2"/>
      <c r="AJ173" s="2"/>
      <c r="AK173" s="2"/>
      <c r="AL173" s="20"/>
      <c r="AM173" s="127">
        <f t="shared" si="11"/>
        <v>60750000</v>
      </c>
      <c r="AN173" s="165">
        <f t="shared" si="12"/>
        <v>60750000</v>
      </c>
      <c r="AO173" s="9" t="s">
        <v>35</v>
      </c>
      <c r="AP173" s="8"/>
      <c r="AS173" s="51"/>
    </row>
    <row r="174" spans="1:45" ht="15" hidden="1" customHeight="1" x14ac:dyDescent="0.25">
      <c r="A174" s="149">
        <v>1507</v>
      </c>
      <c r="B174" s="142" t="s">
        <v>31</v>
      </c>
      <c r="C174" s="67" t="s">
        <v>408</v>
      </c>
      <c r="D174" s="9" t="s">
        <v>416</v>
      </c>
      <c r="E174" s="9" t="s">
        <v>417</v>
      </c>
      <c r="F174" s="67"/>
      <c r="G174" s="62">
        <v>98</v>
      </c>
      <c r="H174" s="62" t="s">
        <v>16</v>
      </c>
      <c r="I174" s="67" t="s">
        <v>409</v>
      </c>
      <c r="J174" s="67" t="s">
        <v>766</v>
      </c>
      <c r="K174" s="19" t="s">
        <v>1465</v>
      </c>
      <c r="L174" s="19" t="s">
        <v>1238</v>
      </c>
      <c r="M174" s="60" t="s">
        <v>1078</v>
      </c>
      <c r="N174" s="9" t="s">
        <v>1299</v>
      </c>
      <c r="O174" s="8"/>
      <c r="P174" s="8"/>
      <c r="Q174" s="83">
        <v>1080000000</v>
      </c>
      <c r="R174" s="85">
        <v>845176490</v>
      </c>
      <c r="S174" s="83"/>
      <c r="T174" s="83"/>
      <c r="U174" s="83"/>
      <c r="V174" s="83"/>
      <c r="W174" s="83"/>
      <c r="X174" s="83"/>
      <c r="Y174" s="164">
        <f t="shared" si="10"/>
        <v>845176490</v>
      </c>
      <c r="Z174" s="164">
        <f t="shared" si="13"/>
        <v>234823510</v>
      </c>
      <c r="AA174" s="2">
        <v>135000000</v>
      </c>
      <c r="AB174" s="2">
        <v>121500000</v>
      </c>
      <c r="AC174" s="2">
        <v>30375000</v>
      </c>
      <c r="AD174" s="2">
        <v>30375000</v>
      </c>
      <c r="AE174" s="2"/>
      <c r="AF174" s="2"/>
      <c r="AG174" s="26"/>
      <c r="AH174" s="2"/>
      <c r="AI174" s="2"/>
      <c r="AJ174" s="2"/>
      <c r="AK174" s="2"/>
      <c r="AL174" s="20"/>
      <c r="AM174" s="127">
        <f t="shared" si="11"/>
        <v>60750000</v>
      </c>
      <c r="AN174" s="165">
        <f t="shared" si="12"/>
        <v>60750000</v>
      </c>
      <c r="AO174" s="9" t="s">
        <v>35</v>
      </c>
      <c r="AP174" s="8"/>
      <c r="AS174" s="51"/>
    </row>
    <row r="175" spans="1:45" ht="15" hidden="1" customHeight="1" x14ac:dyDescent="0.25">
      <c r="A175" s="149">
        <v>1509</v>
      </c>
      <c r="B175" s="142" t="s">
        <v>31</v>
      </c>
      <c r="C175" s="67" t="s">
        <v>408</v>
      </c>
      <c r="D175" s="9" t="s">
        <v>420</v>
      </c>
      <c r="E175" s="19" t="s">
        <v>469</v>
      </c>
      <c r="F175" s="67"/>
      <c r="G175" s="62">
        <v>98</v>
      </c>
      <c r="H175" s="62" t="s">
        <v>16</v>
      </c>
      <c r="I175" s="67" t="s">
        <v>409</v>
      </c>
      <c r="J175" s="67" t="s">
        <v>766</v>
      </c>
      <c r="K175" s="19" t="s">
        <v>1465</v>
      </c>
      <c r="L175" s="19" t="s">
        <v>1238</v>
      </c>
      <c r="M175" s="60" t="s">
        <v>1080</v>
      </c>
      <c r="N175" s="9" t="s">
        <v>897</v>
      </c>
      <c r="O175" s="8"/>
      <c r="P175" s="8"/>
      <c r="Q175" s="83">
        <v>1080000000</v>
      </c>
      <c r="R175" s="85">
        <v>845176490</v>
      </c>
      <c r="S175" s="83"/>
      <c r="T175" s="83"/>
      <c r="U175" s="83"/>
      <c r="V175" s="83"/>
      <c r="W175" s="83"/>
      <c r="X175" s="83"/>
      <c r="Y175" s="164">
        <f t="shared" si="10"/>
        <v>845176490</v>
      </c>
      <c r="Z175" s="164">
        <f t="shared" si="13"/>
        <v>234823510</v>
      </c>
      <c r="AA175" s="2">
        <v>135000000</v>
      </c>
      <c r="AB175" s="2">
        <v>121500000</v>
      </c>
      <c r="AC175" s="2">
        <v>30375000</v>
      </c>
      <c r="AD175" s="2">
        <v>30375000</v>
      </c>
      <c r="AE175" s="2"/>
      <c r="AF175" s="2"/>
      <c r="AG175" s="26"/>
      <c r="AH175" s="2"/>
      <c r="AI175" s="2"/>
      <c r="AJ175" s="2"/>
      <c r="AK175" s="2"/>
      <c r="AL175" s="2"/>
      <c r="AM175" s="127">
        <f t="shared" si="11"/>
        <v>60750000</v>
      </c>
      <c r="AN175" s="165">
        <f t="shared" si="12"/>
        <v>60750000</v>
      </c>
      <c r="AO175" s="9" t="s">
        <v>35</v>
      </c>
      <c r="AP175" s="8"/>
      <c r="AS175" s="51"/>
    </row>
    <row r="176" spans="1:45" ht="15" hidden="1" customHeight="1" x14ac:dyDescent="0.25">
      <c r="A176" s="149">
        <v>1510</v>
      </c>
      <c r="B176" s="142" t="s">
        <v>31</v>
      </c>
      <c r="C176" s="67" t="s">
        <v>408</v>
      </c>
      <c r="D176" s="9" t="s">
        <v>421</v>
      </c>
      <c r="E176" s="9" t="s">
        <v>422</v>
      </c>
      <c r="F176" s="67"/>
      <c r="G176" s="62">
        <v>98</v>
      </c>
      <c r="H176" s="62" t="s">
        <v>16</v>
      </c>
      <c r="I176" s="67" t="s">
        <v>409</v>
      </c>
      <c r="J176" s="67" t="s">
        <v>766</v>
      </c>
      <c r="K176" s="19" t="s">
        <v>1465</v>
      </c>
      <c r="L176" s="19" t="s">
        <v>1238</v>
      </c>
      <c r="M176" s="60" t="s">
        <v>1081</v>
      </c>
      <c r="N176" s="9" t="s">
        <v>897</v>
      </c>
      <c r="O176" s="8"/>
      <c r="P176" s="8"/>
      <c r="Q176" s="83">
        <v>1080000000</v>
      </c>
      <c r="R176" s="85">
        <v>845176490</v>
      </c>
      <c r="S176" s="83"/>
      <c r="T176" s="83"/>
      <c r="U176" s="83"/>
      <c r="V176" s="83"/>
      <c r="W176" s="83"/>
      <c r="X176" s="83"/>
      <c r="Y176" s="164">
        <f t="shared" si="10"/>
        <v>845176490</v>
      </c>
      <c r="Z176" s="164">
        <f t="shared" si="13"/>
        <v>234823510</v>
      </c>
      <c r="AA176" s="2">
        <v>135000000</v>
      </c>
      <c r="AB176" s="2">
        <v>121500000</v>
      </c>
      <c r="AC176" s="2">
        <v>30375000</v>
      </c>
      <c r="AD176" s="2">
        <v>30375000</v>
      </c>
      <c r="AE176" s="2"/>
      <c r="AF176" s="2"/>
      <c r="AG176" s="26"/>
      <c r="AH176" s="2"/>
      <c r="AI176" s="2"/>
      <c r="AJ176" s="2"/>
      <c r="AK176" s="2"/>
      <c r="AL176" s="2"/>
      <c r="AM176" s="127">
        <f t="shared" si="11"/>
        <v>60750000</v>
      </c>
      <c r="AN176" s="165">
        <f t="shared" si="12"/>
        <v>60750000</v>
      </c>
      <c r="AO176" s="9" t="s">
        <v>35</v>
      </c>
      <c r="AP176" s="8"/>
      <c r="AS176" s="51"/>
    </row>
    <row r="177" spans="1:45" ht="15" hidden="1" customHeight="1" x14ac:dyDescent="0.25">
      <c r="A177" s="149">
        <v>1508</v>
      </c>
      <c r="B177" s="142" t="s">
        <v>31</v>
      </c>
      <c r="C177" s="65" t="s">
        <v>408</v>
      </c>
      <c r="D177" s="9" t="s">
        <v>418</v>
      </c>
      <c r="E177" s="9" t="s">
        <v>419</v>
      </c>
      <c r="F177" s="67"/>
      <c r="G177" s="62">
        <v>98</v>
      </c>
      <c r="H177" s="62" t="s">
        <v>16</v>
      </c>
      <c r="I177" s="65" t="s">
        <v>409</v>
      </c>
      <c r="J177" s="65" t="s">
        <v>766</v>
      </c>
      <c r="K177" s="19" t="s">
        <v>1465</v>
      </c>
      <c r="L177" s="19" t="s">
        <v>1238</v>
      </c>
      <c r="M177" s="60" t="s">
        <v>1079</v>
      </c>
      <c r="N177" s="9" t="s">
        <v>781</v>
      </c>
      <c r="O177" s="8"/>
      <c r="P177" s="8"/>
      <c r="Q177" s="72">
        <v>1080000000</v>
      </c>
      <c r="R177" s="86">
        <v>845176490</v>
      </c>
      <c r="S177" s="72"/>
      <c r="T177" s="72"/>
      <c r="U177" s="72"/>
      <c r="V177" s="72"/>
      <c r="W177" s="72"/>
      <c r="X177" s="72"/>
      <c r="Y177" s="164">
        <f t="shared" si="10"/>
        <v>845176490</v>
      </c>
      <c r="Z177" s="164">
        <f t="shared" si="13"/>
        <v>234823510</v>
      </c>
      <c r="AA177" s="2">
        <v>135000000</v>
      </c>
      <c r="AB177" s="2">
        <v>121500000</v>
      </c>
      <c r="AC177" s="2">
        <v>30375000</v>
      </c>
      <c r="AD177" s="2">
        <v>30375000</v>
      </c>
      <c r="AE177" s="2"/>
      <c r="AF177" s="2"/>
      <c r="AG177" s="26"/>
      <c r="AH177" s="2"/>
      <c r="AI177" s="2"/>
      <c r="AJ177" s="2"/>
      <c r="AK177" s="2"/>
      <c r="AL177" s="20"/>
      <c r="AM177" s="127">
        <f t="shared" si="11"/>
        <v>60750000</v>
      </c>
      <c r="AN177" s="165">
        <f t="shared" si="12"/>
        <v>60750000</v>
      </c>
      <c r="AO177" s="9" t="s">
        <v>35</v>
      </c>
      <c r="AP177" s="8"/>
      <c r="AS177" s="51"/>
    </row>
    <row r="178" spans="1:45" hidden="1" x14ac:dyDescent="0.25">
      <c r="A178" s="149">
        <v>1511</v>
      </c>
      <c r="B178" s="142" t="s">
        <v>31</v>
      </c>
      <c r="C178" s="9" t="s">
        <v>408</v>
      </c>
      <c r="D178" s="9" t="s">
        <v>423</v>
      </c>
      <c r="E178" s="9" t="s">
        <v>424</v>
      </c>
      <c r="F178" s="67"/>
      <c r="G178" s="62">
        <v>98</v>
      </c>
      <c r="H178" s="62" t="s">
        <v>16</v>
      </c>
      <c r="I178" s="9" t="s">
        <v>409</v>
      </c>
      <c r="J178" s="9" t="s">
        <v>766</v>
      </c>
      <c r="K178" s="19" t="s">
        <v>1465</v>
      </c>
      <c r="L178" s="19" t="s">
        <v>1238</v>
      </c>
      <c r="M178" s="60" t="s">
        <v>1082</v>
      </c>
      <c r="N178" s="9" t="s">
        <v>1452</v>
      </c>
      <c r="O178" s="8"/>
      <c r="P178" s="8"/>
      <c r="Q178" s="2">
        <v>1080000000</v>
      </c>
      <c r="R178" s="111">
        <v>845176490</v>
      </c>
      <c r="S178" s="2"/>
      <c r="T178" s="2"/>
      <c r="U178" s="2"/>
      <c r="V178" s="2"/>
      <c r="W178" s="2"/>
      <c r="X178" s="2"/>
      <c r="Y178" s="164">
        <f t="shared" si="10"/>
        <v>845176490</v>
      </c>
      <c r="Z178" s="164">
        <f t="shared" si="13"/>
        <v>234823510</v>
      </c>
      <c r="AA178" s="2">
        <v>135000000</v>
      </c>
      <c r="AB178" s="2">
        <v>121500000</v>
      </c>
      <c r="AC178" s="2">
        <v>30375000</v>
      </c>
      <c r="AD178" s="2"/>
      <c r="AE178" s="2"/>
      <c r="AF178" s="2"/>
      <c r="AG178" s="26"/>
      <c r="AH178" s="2"/>
      <c r="AI178" s="2"/>
      <c r="AJ178" s="2"/>
      <c r="AK178" s="2"/>
      <c r="AL178" s="20"/>
      <c r="AM178" s="127">
        <f t="shared" si="11"/>
        <v>30375000</v>
      </c>
      <c r="AN178" s="165">
        <f t="shared" si="12"/>
        <v>91125000</v>
      </c>
      <c r="AO178" s="9" t="s">
        <v>35</v>
      </c>
      <c r="AP178" s="8"/>
      <c r="AS178" s="51"/>
    </row>
    <row r="179" spans="1:45" x14ac:dyDescent="0.25">
      <c r="A179" s="144">
        <v>774</v>
      </c>
      <c r="B179" s="55" t="s">
        <v>67</v>
      </c>
      <c r="C179" s="19" t="s">
        <v>344</v>
      </c>
      <c r="D179" s="7" t="s">
        <v>346</v>
      </c>
      <c r="E179" s="7" t="s">
        <v>200</v>
      </c>
      <c r="F179" s="183" t="s">
        <v>1502</v>
      </c>
      <c r="G179" s="62">
        <v>98</v>
      </c>
      <c r="H179" s="62" t="s">
        <v>17</v>
      </c>
      <c r="I179" s="9" t="s">
        <v>345</v>
      </c>
      <c r="J179" s="9" t="s">
        <v>109</v>
      </c>
      <c r="K179" s="19" t="s">
        <v>1364</v>
      </c>
      <c r="L179" s="19" t="s">
        <v>1365</v>
      </c>
      <c r="M179" s="60" t="s">
        <v>1083</v>
      </c>
      <c r="N179" s="19" t="s">
        <v>768</v>
      </c>
      <c r="O179" s="8" t="s">
        <v>740</v>
      </c>
      <c r="P179" s="8">
        <v>1400</v>
      </c>
      <c r="Q179" s="20">
        <v>120000000</v>
      </c>
      <c r="R179" s="20">
        <v>18000000</v>
      </c>
      <c r="S179" s="20">
        <v>48000000</v>
      </c>
      <c r="T179" s="2">
        <v>42000000</v>
      </c>
      <c r="U179" s="2">
        <v>12000000</v>
      </c>
      <c r="V179" s="2"/>
      <c r="W179" s="2"/>
      <c r="X179" s="2"/>
      <c r="Y179" s="164">
        <f t="shared" si="10"/>
        <v>120000000</v>
      </c>
      <c r="Z179" s="164">
        <f t="shared" si="13"/>
        <v>0</v>
      </c>
      <c r="AA179" s="2">
        <v>120000000</v>
      </c>
      <c r="AB179" s="20">
        <v>108000000</v>
      </c>
      <c r="AC179" s="2">
        <v>16200000</v>
      </c>
      <c r="AD179" s="2">
        <v>43200000</v>
      </c>
      <c r="AE179" s="2">
        <v>37800000</v>
      </c>
      <c r="AF179" s="2">
        <v>10800000</v>
      </c>
      <c r="AG179" s="22"/>
      <c r="AH179" s="2"/>
      <c r="AI179" s="2"/>
      <c r="AJ179" s="2"/>
      <c r="AK179" s="2"/>
      <c r="AL179" s="2"/>
      <c r="AM179" s="127">
        <f t="shared" si="11"/>
        <v>108000000</v>
      </c>
      <c r="AN179" s="165">
        <f t="shared" si="12"/>
        <v>0</v>
      </c>
      <c r="AO179" s="9" t="s">
        <v>35</v>
      </c>
      <c r="AP179" s="8" t="s">
        <v>38</v>
      </c>
      <c r="AS179" s="51"/>
    </row>
    <row r="180" spans="1:45" x14ac:dyDescent="0.25">
      <c r="A180" s="144">
        <v>771</v>
      </c>
      <c r="B180" s="55" t="s">
        <v>67</v>
      </c>
      <c r="C180" s="19" t="s">
        <v>114</v>
      </c>
      <c r="D180" s="19" t="s">
        <v>395</v>
      </c>
      <c r="E180" s="9" t="s">
        <v>396</v>
      </c>
      <c r="F180" s="67"/>
      <c r="G180" s="62">
        <v>98</v>
      </c>
      <c r="H180" s="62" t="s">
        <v>17</v>
      </c>
      <c r="I180" s="9">
        <v>44599</v>
      </c>
      <c r="J180" s="19" t="s">
        <v>767</v>
      </c>
      <c r="K180" s="19" t="s">
        <v>1466</v>
      </c>
      <c r="L180" s="19" t="s">
        <v>336</v>
      </c>
      <c r="M180" s="60" t="s">
        <v>1084</v>
      </c>
      <c r="N180" s="9" t="s">
        <v>1256</v>
      </c>
      <c r="O180" s="8" t="s">
        <v>636</v>
      </c>
      <c r="P180" s="8">
        <v>99</v>
      </c>
      <c r="Q180" s="2">
        <v>1110000000</v>
      </c>
      <c r="R180" s="12">
        <v>277500000</v>
      </c>
      <c r="S180" s="12">
        <v>208125000</v>
      </c>
      <c r="T180" s="12">
        <v>624375000</v>
      </c>
      <c r="U180" s="2"/>
      <c r="V180" s="2"/>
      <c r="W180" s="2"/>
      <c r="X180" s="2"/>
      <c r="Y180" s="164">
        <f t="shared" si="10"/>
        <v>1110000000</v>
      </c>
      <c r="Z180" s="164">
        <f t="shared" si="13"/>
        <v>0</v>
      </c>
      <c r="AA180" s="2">
        <v>180000000</v>
      </c>
      <c r="AB180" s="2">
        <v>162000000</v>
      </c>
      <c r="AC180" s="2">
        <v>40500000</v>
      </c>
      <c r="AD180" s="2">
        <v>40500000</v>
      </c>
      <c r="AE180" s="2">
        <v>72900000</v>
      </c>
      <c r="AF180" s="2"/>
      <c r="AG180" s="22"/>
      <c r="AH180" s="2"/>
      <c r="AI180" s="2"/>
      <c r="AJ180" s="2"/>
      <c r="AK180" s="2">
        <v>8100000</v>
      </c>
      <c r="AL180" s="2"/>
      <c r="AM180" s="127">
        <f t="shared" si="11"/>
        <v>153900000</v>
      </c>
      <c r="AN180" s="165">
        <f t="shared" si="12"/>
        <v>0</v>
      </c>
      <c r="AO180" s="9" t="s">
        <v>35</v>
      </c>
      <c r="AP180" s="8" t="s">
        <v>38</v>
      </c>
      <c r="AS180" s="51"/>
    </row>
    <row r="181" spans="1:45" x14ac:dyDescent="0.25">
      <c r="A181" s="144">
        <v>756</v>
      </c>
      <c r="B181" s="55" t="s">
        <v>67</v>
      </c>
      <c r="C181" s="19" t="s">
        <v>114</v>
      </c>
      <c r="D181" s="19" t="s">
        <v>397</v>
      </c>
      <c r="E181" s="9" t="s">
        <v>398</v>
      </c>
      <c r="F181" s="67"/>
      <c r="G181" s="62">
        <v>98</v>
      </c>
      <c r="H181" s="62" t="s">
        <v>17</v>
      </c>
      <c r="I181" s="9">
        <v>44599</v>
      </c>
      <c r="J181" s="19" t="s">
        <v>767</v>
      </c>
      <c r="K181" s="19" t="s">
        <v>1466</v>
      </c>
      <c r="L181" s="19" t="s">
        <v>336</v>
      </c>
      <c r="M181" s="60" t="s">
        <v>1085</v>
      </c>
      <c r="N181" s="9" t="s">
        <v>1256</v>
      </c>
      <c r="O181" s="8" t="s">
        <v>893</v>
      </c>
      <c r="P181" s="8">
        <v>99</v>
      </c>
      <c r="Q181" s="2" t="s">
        <v>1519</v>
      </c>
      <c r="R181" s="12">
        <v>277500000</v>
      </c>
      <c r="S181" s="12">
        <v>208125000</v>
      </c>
      <c r="T181" s="12">
        <v>624375000</v>
      </c>
      <c r="U181" s="2"/>
      <c r="V181" s="2"/>
      <c r="W181" s="2"/>
      <c r="X181" s="2"/>
      <c r="Y181" s="164">
        <f t="shared" si="10"/>
        <v>1110000000</v>
      </c>
      <c r="Z181" s="164">
        <f t="shared" si="13"/>
        <v>-1110000000</v>
      </c>
      <c r="AA181" s="2">
        <v>170000000</v>
      </c>
      <c r="AB181" s="2">
        <v>153000000</v>
      </c>
      <c r="AC181" s="2">
        <v>38250000</v>
      </c>
      <c r="AD181" s="2">
        <v>38250000</v>
      </c>
      <c r="AE181" s="2">
        <v>76500000</v>
      </c>
      <c r="AF181" s="2"/>
      <c r="AG181" s="22"/>
      <c r="AH181" s="2"/>
      <c r="AI181" s="26"/>
      <c r="AJ181" s="2"/>
      <c r="AK181" s="2"/>
      <c r="AL181" s="2"/>
      <c r="AM181" s="127">
        <f t="shared" si="11"/>
        <v>153000000</v>
      </c>
      <c r="AN181" s="165">
        <f t="shared" si="12"/>
        <v>0</v>
      </c>
      <c r="AO181" s="9" t="s">
        <v>38</v>
      </c>
      <c r="AP181" s="8" t="s">
        <v>35</v>
      </c>
      <c r="AS181" s="51"/>
    </row>
    <row r="182" spans="1:45" x14ac:dyDescent="0.25">
      <c r="A182" s="144">
        <v>1425</v>
      </c>
      <c r="B182" s="55" t="s">
        <v>67</v>
      </c>
      <c r="C182" s="19" t="s">
        <v>114</v>
      </c>
      <c r="D182" s="19" t="s">
        <v>399</v>
      </c>
      <c r="E182" s="9" t="s">
        <v>400</v>
      </c>
      <c r="F182" s="67" t="s">
        <v>2264</v>
      </c>
      <c r="G182" s="62">
        <v>98</v>
      </c>
      <c r="H182" s="62" t="s">
        <v>17</v>
      </c>
      <c r="I182" s="9">
        <v>44599</v>
      </c>
      <c r="J182" s="19" t="s">
        <v>767</v>
      </c>
      <c r="K182" s="19" t="s">
        <v>1466</v>
      </c>
      <c r="L182" s="19" t="s">
        <v>336</v>
      </c>
      <c r="M182" s="60" t="s">
        <v>1086</v>
      </c>
      <c r="N182" s="9" t="s">
        <v>1256</v>
      </c>
      <c r="O182" s="120" t="s">
        <v>894</v>
      </c>
      <c r="P182" s="120">
        <v>1400</v>
      </c>
      <c r="Q182" s="2" t="s">
        <v>1519</v>
      </c>
      <c r="R182" s="12">
        <v>277500000</v>
      </c>
      <c r="S182" s="12">
        <v>208125000</v>
      </c>
      <c r="T182" s="12">
        <v>624375000</v>
      </c>
      <c r="U182" s="2"/>
      <c r="V182" s="2"/>
      <c r="W182" s="2"/>
      <c r="X182" s="2"/>
      <c r="Y182" s="164">
        <f t="shared" si="10"/>
        <v>1110000000</v>
      </c>
      <c r="Z182" s="164">
        <f t="shared" si="13"/>
        <v>-1110000000</v>
      </c>
      <c r="AA182" s="2">
        <v>189500000</v>
      </c>
      <c r="AB182" s="2">
        <v>170550000</v>
      </c>
      <c r="AC182" s="2">
        <v>42637500</v>
      </c>
      <c r="AD182" s="2">
        <v>42637500</v>
      </c>
      <c r="AE182" s="2">
        <v>85275000</v>
      </c>
      <c r="AF182" s="2"/>
      <c r="AG182" s="22"/>
      <c r="AH182" s="2"/>
      <c r="AI182" s="2"/>
      <c r="AJ182" s="2"/>
      <c r="AK182" s="2"/>
      <c r="AL182" s="2"/>
      <c r="AM182" s="127">
        <f t="shared" si="11"/>
        <v>170550000</v>
      </c>
      <c r="AN182" s="165">
        <f t="shared" si="12"/>
        <v>0</v>
      </c>
      <c r="AO182" s="9" t="s">
        <v>35</v>
      </c>
      <c r="AP182" s="8"/>
      <c r="AS182" s="51"/>
    </row>
    <row r="183" spans="1:45" x14ac:dyDescent="0.25">
      <c r="A183" s="144">
        <v>739</v>
      </c>
      <c r="B183" s="55" t="s">
        <v>67</v>
      </c>
      <c r="C183" s="19" t="s">
        <v>114</v>
      </c>
      <c r="D183" s="19" t="s">
        <v>390</v>
      </c>
      <c r="E183" s="9" t="s">
        <v>71</v>
      </c>
      <c r="F183" s="183" t="s">
        <v>1502</v>
      </c>
      <c r="G183" s="62">
        <v>98</v>
      </c>
      <c r="H183" s="62" t="s">
        <v>17</v>
      </c>
      <c r="I183" s="9">
        <v>44599</v>
      </c>
      <c r="J183" s="19" t="s">
        <v>767</v>
      </c>
      <c r="K183" s="19" t="s">
        <v>1466</v>
      </c>
      <c r="L183" s="19" t="s">
        <v>336</v>
      </c>
      <c r="M183" s="60" t="s">
        <v>1087</v>
      </c>
      <c r="N183" s="9" t="s">
        <v>1439</v>
      </c>
      <c r="O183" s="8" t="s">
        <v>1415</v>
      </c>
      <c r="P183" s="8">
        <v>99</v>
      </c>
      <c r="Q183" s="2" t="s">
        <v>1519</v>
      </c>
      <c r="R183" s="12">
        <v>277500000</v>
      </c>
      <c r="S183" s="12">
        <v>208125000</v>
      </c>
      <c r="T183" s="12">
        <v>624375000</v>
      </c>
      <c r="U183" s="2"/>
      <c r="V183" s="2"/>
      <c r="W183" s="2"/>
      <c r="X183" s="2"/>
      <c r="Y183" s="164">
        <f t="shared" si="10"/>
        <v>1110000000</v>
      </c>
      <c r="Z183" s="164">
        <f t="shared" si="13"/>
        <v>-1110000000</v>
      </c>
      <c r="AA183" s="2">
        <v>220000000</v>
      </c>
      <c r="AB183" s="2">
        <v>198000000</v>
      </c>
      <c r="AC183" s="2">
        <v>49500000</v>
      </c>
      <c r="AD183" s="2">
        <v>49500000</v>
      </c>
      <c r="AE183" s="2">
        <v>89100000</v>
      </c>
      <c r="AF183" s="2"/>
      <c r="AG183" s="22"/>
      <c r="AH183" s="2"/>
      <c r="AI183" s="2"/>
      <c r="AJ183" s="2"/>
      <c r="AK183" s="2">
        <v>9900000</v>
      </c>
      <c r="AL183" s="2"/>
      <c r="AM183" s="127">
        <f t="shared" si="11"/>
        <v>188100000</v>
      </c>
      <c r="AN183" s="165">
        <f t="shared" si="12"/>
        <v>0</v>
      </c>
      <c r="AO183" s="9" t="s">
        <v>35</v>
      </c>
      <c r="AP183" s="8" t="s">
        <v>38</v>
      </c>
      <c r="AS183" s="51"/>
    </row>
    <row r="184" spans="1:45" ht="15" customHeight="1" x14ac:dyDescent="0.25">
      <c r="A184" s="144">
        <v>763</v>
      </c>
      <c r="B184" s="55" t="s">
        <v>67</v>
      </c>
      <c r="C184" s="61" t="s">
        <v>114</v>
      </c>
      <c r="D184" s="19" t="s">
        <v>393</v>
      </c>
      <c r="E184" s="9" t="s">
        <v>394</v>
      </c>
      <c r="F184" s="67"/>
      <c r="G184" s="62">
        <v>98</v>
      </c>
      <c r="H184" s="62" t="s">
        <v>17</v>
      </c>
      <c r="I184" s="64">
        <v>44599</v>
      </c>
      <c r="J184" s="61" t="s">
        <v>767</v>
      </c>
      <c r="K184" s="19" t="s">
        <v>1466</v>
      </c>
      <c r="L184" s="19" t="s">
        <v>336</v>
      </c>
      <c r="M184" s="60" t="s">
        <v>1088</v>
      </c>
      <c r="N184" s="9" t="s">
        <v>1439</v>
      </c>
      <c r="O184" s="8" t="s">
        <v>891</v>
      </c>
      <c r="P184" s="8">
        <v>99</v>
      </c>
      <c r="Q184" s="2" t="s">
        <v>1519</v>
      </c>
      <c r="R184" s="12">
        <v>277500000</v>
      </c>
      <c r="S184" s="80">
        <v>208125000</v>
      </c>
      <c r="T184" s="80">
        <v>624375000</v>
      </c>
      <c r="U184" s="71"/>
      <c r="V184" s="71"/>
      <c r="W184" s="71"/>
      <c r="X184" s="71"/>
      <c r="Y184" s="164">
        <f t="shared" si="10"/>
        <v>1110000000</v>
      </c>
      <c r="Z184" s="164">
        <f t="shared" si="13"/>
        <v>-1110000000</v>
      </c>
      <c r="AA184" s="2">
        <v>150000000</v>
      </c>
      <c r="AB184" s="2">
        <v>135000000</v>
      </c>
      <c r="AC184" s="2">
        <v>33750000</v>
      </c>
      <c r="AD184" s="2">
        <v>33750000</v>
      </c>
      <c r="AE184" s="2">
        <v>60750000</v>
      </c>
      <c r="AF184" s="2"/>
      <c r="AG184" s="22"/>
      <c r="AH184" s="2"/>
      <c r="AI184" s="2"/>
      <c r="AJ184" s="2"/>
      <c r="AK184" s="2">
        <v>6750000</v>
      </c>
      <c r="AL184" s="2"/>
      <c r="AM184" s="127">
        <f t="shared" si="11"/>
        <v>128250000</v>
      </c>
      <c r="AN184" s="165">
        <f t="shared" si="12"/>
        <v>0</v>
      </c>
      <c r="AO184" s="9" t="s">
        <v>35</v>
      </c>
      <c r="AP184" s="8" t="s">
        <v>38</v>
      </c>
      <c r="AS184" s="51"/>
    </row>
    <row r="185" spans="1:45" ht="15" customHeight="1" x14ac:dyDescent="0.25">
      <c r="A185" s="144">
        <v>1405</v>
      </c>
      <c r="B185" s="55" t="s">
        <v>67</v>
      </c>
      <c r="C185" s="63" t="s">
        <v>114</v>
      </c>
      <c r="D185" s="19" t="s">
        <v>391</v>
      </c>
      <c r="E185" s="9" t="s">
        <v>392</v>
      </c>
      <c r="F185" s="67"/>
      <c r="G185" s="62">
        <v>98</v>
      </c>
      <c r="H185" s="62" t="s">
        <v>17</v>
      </c>
      <c r="I185" s="65">
        <v>44599</v>
      </c>
      <c r="J185" s="63" t="s">
        <v>767</v>
      </c>
      <c r="K185" s="19" t="s">
        <v>1466</v>
      </c>
      <c r="L185" s="19" t="s">
        <v>336</v>
      </c>
      <c r="M185" s="60" t="s">
        <v>1089</v>
      </c>
      <c r="N185" s="9" t="s">
        <v>1425</v>
      </c>
      <c r="O185" s="8" t="s">
        <v>881</v>
      </c>
      <c r="P185" s="8">
        <v>1400</v>
      </c>
      <c r="Q185" s="2" t="s">
        <v>1519</v>
      </c>
      <c r="R185" s="12">
        <v>277500000</v>
      </c>
      <c r="S185" s="81">
        <v>208125000</v>
      </c>
      <c r="T185" s="81">
        <v>624375000</v>
      </c>
      <c r="U185" s="72"/>
      <c r="V185" s="72"/>
      <c r="W185" s="72"/>
      <c r="X185" s="72"/>
      <c r="Y185" s="164">
        <f t="shared" si="10"/>
        <v>1110000000</v>
      </c>
      <c r="Z185" s="164">
        <f t="shared" si="13"/>
        <v>-1110000000</v>
      </c>
      <c r="AA185" s="2">
        <v>170000000</v>
      </c>
      <c r="AB185" s="2">
        <v>153000000</v>
      </c>
      <c r="AC185" s="2">
        <v>38250000</v>
      </c>
      <c r="AD185" s="2">
        <v>38250000</v>
      </c>
      <c r="AE185" s="2">
        <v>68850000</v>
      </c>
      <c r="AF185" s="2"/>
      <c r="AG185" s="22"/>
      <c r="AH185" s="2"/>
      <c r="AI185" s="2"/>
      <c r="AJ185" s="2"/>
      <c r="AK185" s="2">
        <v>7650000</v>
      </c>
      <c r="AL185" s="2"/>
      <c r="AM185" s="127">
        <f t="shared" si="11"/>
        <v>145350000</v>
      </c>
      <c r="AN185" s="165">
        <f t="shared" si="12"/>
        <v>0</v>
      </c>
      <c r="AO185" s="9" t="s">
        <v>35</v>
      </c>
      <c r="AP185" s="8" t="s">
        <v>38</v>
      </c>
      <c r="AS185" s="51"/>
    </row>
    <row r="186" spans="1:45" x14ac:dyDescent="0.25">
      <c r="A186" s="144">
        <v>772</v>
      </c>
      <c r="B186" s="55" t="s">
        <v>67</v>
      </c>
      <c r="C186" s="19" t="s">
        <v>114</v>
      </c>
      <c r="D186" s="19" t="s">
        <v>385</v>
      </c>
      <c r="E186" s="19" t="s">
        <v>386</v>
      </c>
      <c r="F186" s="62"/>
      <c r="G186" s="62">
        <v>98</v>
      </c>
      <c r="H186" s="62" t="s">
        <v>17</v>
      </c>
      <c r="I186" s="9">
        <v>44308</v>
      </c>
      <c r="J186" s="63" t="s">
        <v>768</v>
      </c>
      <c r="K186" s="19" t="s">
        <v>1466</v>
      </c>
      <c r="L186" s="19" t="s">
        <v>336</v>
      </c>
      <c r="M186" s="60" t="s">
        <v>1090</v>
      </c>
      <c r="N186" s="19" t="s">
        <v>1390</v>
      </c>
      <c r="O186" s="8" t="s">
        <v>886</v>
      </c>
      <c r="P186" s="8">
        <v>99</v>
      </c>
      <c r="Q186" s="2">
        <v>880000000</v>
      </c>
      <c r="R186" s="12">
        <v>220000000</v>
      </c>
      <c r="S186" s="12">
        <v>330000000</v>
      </c>
      <c r="T186" s="12">
        <v>330000000</v>
      </c>
      <c r="U186" s="2"/>
      <c r="V186" s="2"/>
      <c r="W186" s="2"/>
      <c r="X186" s="2"/>
      <c r="Y186" s="164">
        <f t="shared" si="10"/>
        <v>880000000</v>
      </c>
      <c r="Z186" s="164">
        <f t="shared" si="13"/>
        <v>0</v>
      </c>
      <c r="AA186" s="2">
        <v>400000000</v>
      </c>
      <c r="AB186" s="2">
        <v>360000000</v>
      </c>
      <c r="AC186" s="2">
        <v>90000000</v>
      </c>
      <c r="AD186" s="2">
        <v>90000000</v>
      </c>
      <c r="AE186" s="2">
        <v>162000000</v>
      </c>
      <c r="AF186" s="2"/>
      <c r="AG186" s="22"/>
      <c r="AH186" s="2"/>
      <c r="AI186" s="2"/>
      <c r="AJ186" s="2"/>
      <c r="AK186" s="2">
        <v>18000000</v>
      </c>
      <c r="AL186" s="2"/>
      <c r="AM186" s="127">
        <f t="shared" si="11"/>
        <v>342000000</v>
      </c>
      <c r="AN186" s="165">
        <f t="shared" si="12"/>
        <v>0</v>
      </c>
      <c r="AO186" s="9" t="s">
        <v>38</v>
      </c>
      <c r="AP186" s="8" t="s">
        <v>38</v>
      </c>
      <c r="AS186" s="51"/>
    </row>
    <row r="187" spans="1:45" x14ac:dyDescent="0.25">
      <c r="A187" s="144">
        <v>765</v>
      </c>
      <c r="B187" s="55" t="s">
        <v>67</v>
      </c>
      <c r="C187" s="19" t="s">
        <v>114</v>
      </c>
      <c r="D187" s="19" t="s">
        <v>387</v>
      </c>
      <c r="E187" s="19" t="s">
        <v>74</v>
      </c>
      <c r="F187" s="183" t="s">
        <v>1502</v>
      </c>
      <c r="G187" s="62">
        <v>98</v>
      </c>
      <c r="H187" s="62" t="s">
        <v>17</v>
      </c>
      <c r="I187" s="9">
        <v>44308</v>
      </c>
      <c r="J187" s="19" t="s">
        <v>768</v>
      </c>
      <c r="K187" s="19" t="s">
        <v>1466</v>
      </c>
      <c r="L187" s="19" t="s">
        <v>336</v>
      </c>
      <c r="M187" s="60" t="s">
        <v>1091</v>
      </c>
      <c r="N187" s="19" t="s">
        <v>1390</v>
      </c>
      <c r="O187" s="8" t="s">
        <v>892</v>
      </c>
      <c r="P187" s="8">
        <v>99</v>
      </c>
      <c r="Q187" s="2">
        <v>880000000</v>
      </c>
      <c r="R187" s="12">
        <v>220000000</v>
      </c>
      <c r="S187" s="12">
        <v>330000000</v>
      </c>
      <c r="T187" s="12">
        <v>330000000</v>
      </c>
      <c r="U187" s="2"/>
      <c r="V187" s="2"/>
      <c r="W187" s="2"/>
      <c r="X187" s="2"/>
      <c r="Y187" s="164">
        <f t="shared" si="10"/>
        <v>880000000</v>
      </c>
      <c r="Z187" s="164">
        <f t="shared" si="13"/>
        <v>0</v>
      </c>
      <c r="AA187" s="2">
        <v>425000000</v>
      </c>
      <c r="AB187" s="2">
        <v>382500000</v>
      </c>
      <c r="AC187" s="2">
        <v>95625000</v>
      </c>
      <c r="AD187" s="2">
        <v>95625000</v>
      </c>
      <c r="AE187" s="2">
        <v>172125000</v>
      </c>
      <c r="AF187" s="2"/>
      <c r="AG187" s="22"/>
      <c r="AH187" s="2"/>
      <c r="AI187" s="2"/>
      <c r="AJ187" s="2"/>
      <c r="AK187" s="2">
        <v>19125000</v>
      </c>
      <c r="AL187" s="2"/>
      <c r="AM187" s="127">
        <f t="shared" si="11"/>
        <v>363375000</v>
      </c>
      <c r="AN187" s="165">
        <f t="shared" si="12"/>
        <v>0</v>
      </c>
      <c r="AO187" s="9" t="s">
        <v>38</v>
      </c>
      <c r="AP187" s="8" t="s">
        <v>38</v>
      </c>
      <c r="AS187" s="51"/>
    </row>
    <row r="188" spans="1:45" x14ac:dyDescent="0.25">
      <c r="A188" s="144">
        <v>787</v>
      </c>
      <c r="B188" s="55" t="s">
        <v>67</v>
      </c>
      <c r="C188" s="19" t="s">
        <v>559</v>
      </c>
      <c r="D188" s="19" t="s">
        <v>370</v>
      </c>
      <c r="E188" s="19" t="s">
        <v>79</v>
      </c>
      <c r="F188" s="183" t="s">
        <v>1502</v>
      </c>
      <c r="G188" s="62">
        <v>98</v>
      </c>
      <c r="H188" s="62" t="s">
        <v>17</v>
      </c>
      <c r="I188" s="9" t="s">
        <v>368</v>
      </c>
      <c r="J188" s="19" t="s">
        <v>369</v>
      </c>
      <c r="K188" s="19" t="s">
        <v>1461</v>
      </c>
      <c r="L188" s="19" t="s">
        <v>752</v>
      </c>
      <c r="M188" s="60" t="s">
        <v>1092</v>
      </c>
      <c r="N188" s="19" t="s">
        <v>1390</v>
      </c>
      <c r="O188" s="8" t="s">
        <v>896</v>
      </c>
      <c r="P188" s="8">
        <v>1400</v>
      </c>
      <c r="Q188" s="2">
        <v>400000000</v>
      </c>
      <c r="R188" s="12">
        <v>400000000</v>
      </c>
      <c r="S188" s="2"/>
      <c r="T188" s="2"/>
      <c r="U188" s="2"/>
      <c r="V188" s="2"/>
      <c r="W188" s="2"/>
      <c r="X188" s="2"/>
      <c r="Y188" s="164">
        <f t="shared" si="10"/>
        <v>400000000</v>
      </c>
      <c r="Z188" s="164">
        <f t="shared" si="13"/>
        <v>0</v>
      </c>
      <c r="AA188" s="20">
        <v>385000000</v>
      </c>
      <c r="AB188" s="20">
        <v>346500000</v>
      </c>
      <c r="AC188" s="2">
        <v>327250000</v>
      </c>
      <c r="AD188" s="2"/>
      <c r="AE188" s="2"/>
      <c r="AF188" s="2"/>
      <c r="AG188" s="22"/>
      <c r="AH188" s="2"/>
      <c r="AI188" s="2"/>
      <c r="AJ188" s="2"/>
      <c r="AK188" s="2">
        <v>19250000</v>
      </c>
      <c r="AL188" s="2"/>
      <c r="AM188" s="127">
        <f t="shared" si="11"/>
        <v>327250000</v>
      </c>
      <c r="AN188" s="165">
        <f t="shared" si="12"/>
        <v>0</v>
      </c>
      <c r="AO188" s="9" t="s">
        <v>38</v>
      </c>
      <c r="AP188" s="8" t="s">
        <v>38</v>
      </c>
      <c r="AS188" s="51"/>
    </row>
    <row r="189" spans="1:45" x14ac:dyDescent="0.25">
      <c r="A189" s="144">
        <v>780</v>
      </c>
      <c r="B189" s="142" t="s">
        <v>67</v>
      </c>
      <c r="C189" s="19" t="s">
        <v>577</v>
      </c>
      <c r="D189" s="9" t="s">
        <v>402</v>
      </c>
      <c r="E189" s="9" t="s">
        <v>152</v>
      </c>
      <c r="F189" s="183" t="s">
        <v>1502</v>
      </c>
      <c r="G189" s="62">
        <v>98</v>
      </c>
      <c r="H189" s="62" t="s">
        <v>17</v>
      </c>
      <c r="I189" s="9" t="s">
        <v>401</v>
      </c>
      <c r="J189" s="9" t="s">
        <v>670</v>
      </c>
      <c r="K189" s="9"/>
      <c r="L189" s="9"/>
      <c r="M189" s="60" t="s">
        <v>1093</v>
      </c>
      <c r="N189" s="9" t="s">
        <v>1395</v>
      </c>
      <c r="O189" s="17" t="s">
        <v>1433</v>
      </c>
      <c r="P189" s="17">
        <v>1400</v>
      </c>
      <c r="Q189" s="2">
        <v>300000000</v>
      </c>
      <c r="R189" s="12">
        <v>300000000</v>
      </c>
      <c r="S189" s="2"/>
      <c r="T189" s="2"/>
      <c r="U189" s="2"/>
      <c r="V189" s="2"/>
      <c r="W189" s="2"/>
      <c r="X189" s="2"/>
      <c r="Y189" s="164">
        <f t="shared" si="10"/>
        <v>300000000</v>
      </c>
      <c r="Z189" s="164">
        <f t="shared" si="13"/>
        <v>0</v>
      </c>
      <c r="AA189" s="2">
        <v>300000000</v>
      </c>
      <c r="AB189" s="2">
        <v>270000000</v>
      </c>
      <c r="AC189" s="2">
        <v>67500000</v>
      </c>
      <c r="AD189" s="2">
        <v>202500000</v>
      </c>
      <c r="AE189" s="2"/>
      <c r="AF189" s="2"/>
      <c r="AG189" s="22"/>
      <c r="AH189" s="2"/>
      <c r="AI189" s="2"/>
      <c r="AJ189" s="2"/>
      <c r="AK189" s="2"/>
      <c r="AL189" s="2"/>
      <c r="AM189" s="127">
        <f t="shared" si="11"/>
        <v>270000000</v>
      </c>
      <c r="AN189" s="165">
        <f t="shared" si="12"/>
        <v>0</v>
      </c>
      <c r="AO189" s="9" t="s">
        <v>35</v>
      </c>
      <c r="AP189" s="8" t="s">
        <v>38</v>
      </c>
      <c r="AS189" s="51"/>
    </row>
    <row r="190" spans="1:45" x14ac:dyDescent="0.25">
      <c r="A190" s="144">
        <v>1412</v>
      </c>
      <c r="B190" s="55" t="s">
        <v>67</v>
      </c>
      <c r="C190" s="19" t="s">
        <v>573</v>
      </c>
      <c r="D190" s="19" t="s">
        <v>341</v>
      </c>
      <c r="E190" s="19" t="s">
        <v>165</v>
      </c>
      <c r="F190" s="183" t="s">
        <v>1504</v>
      </c>
      <c r="G190" s="62">
        <v>98</v>
      </c>
      <c r="H190" s="62" t="s">
        <v>17</v>
      </c>
      <c r="I190" s="19">
        <v>310578</v>
      </c>
      <c r="J190" s="23" t="s">
        <v>777</v>
      </c>
      <c r="K190" s="19" t="s">
        <v>777</v>
      </c>
      <c r="L190" s="19" t="s">
        <v>1349</v>
      </c>
      <c r="M190" s="43" t="s">
        <v>1480</v>
      </c>
      <c r="N190" s="31" t="s">
        <v>778</v>
      </c>
      <c r="O190" s="6" t="s">
        <v>1094</v>
      </c>
      <c r="P190" s="6">
        <v>99</v>
      </c>
      <c r="Q190" s="20">
        <v>200000000</v>
      </c>
      <c r="R190" s="28">
        <v>200000000</v>
      </c>
      <c r="S190" s="20"/>
      <c r="T190" s="20"/>
      <c r="U190" s="20"/>
      <c r="V190" s="20"/>
      <c r="W190" s="20"/>
      <c r="X190" s="20"/>
      <c r="Y190" s="164">
        <f t="shared" si="10"/>
        <v>200000000</v>
      </c>
      <c r="Z190" s="164">
        <f t="shared" si="13"/>
        <v>0</v>
      </c>
      <c r="AA190" s="20">
        <v>200000000</v>
      </c>
      <c r="AB190" s="20">
        <v>191117000</v>
      </c>
      <c r="AC190" s="26">
        <v>180000000</v>
      </c>
      <c r="AD190" s="20"/>
      <c r="AE190" s="20"/>
      <c r="AF190" s="20"/>
      <c r="AG190" s="26"/>
      <c r="AH190" s="20"/>
      <c r="AI190" s="20"/>
      <c r="AJ190" s="20"/>
      <c r="AK190" s="20"/>
      <c r="AL190" s="20"/>
      <c r="AM190" s="127">
        <f t="shared" si="11"/>
        <v>180000000</v>
      </c>
      <c r="AN190" s="165">
        <f t="shared" si="12"/>
        <v>11117000</v>
      </c>
      <c r="AO190" s="19" t="s">
        <v>38</v>
      </c>
      <c r="AP190" s="6" t="s">
        <v>38</v>
      </c>
      <c r="AS190" s="51"/>
    </row>
    <row r="191" spans="1:45" x14ac:dyDescent="0.25">
      <c r="A191" s="144">
        <v>1482</v>
      </c>
      <c r="B191" s="55" t="s">
        <v>67</v>
      </c>
      <c r="C191" s="19" t="s">
        <v>573</v>
      </c>
      <c r="D191" s="19" t="s">
        <v>348</v>
      </c>
      <c r="E191" s="19" t="s">
        <v>349</v>
      </c>
      <c r="F191" s="183" t="s">
        <v>1504</v>
      </c>
      <c r="G191" s="62">
        <v>98</v>
      </c>
      <c r="H191" s="62" t="s">
        <v>17</v>
      </c>
      <c r="I191" s="19">
        <v>310579</v>
      </c>
      <c r="J191" s="19" t="s">
        <v>777</v>
      </c>
      <c r="K191" s="19" t="s">
        <v>777</v>
      </c>
      <c r="L191" s="19" t="s">
        <v>350</v>
      </c>
      <c r="M191" s="60" t="s">
        <v>1095</v>
      </c>
      <c r="N191" s="19" t="s">
        <v>1366</v>
      </c>
      <c r="O191" s="6"/>
      <c r="P191" s="6"/>
      <c r="Q191" s="20">
        <v>1115500000</v>
      </c>
      <c r="R191" s="109">
        <v>278875000</v>
      </c>
      <c r="S191" s="25">
        <v>278875000</v>
      </c>
      <c r="T191" s="25">
        <v>557750000</v>
      </c>
      <c r="U191" s="20"/>
      <c r="V191" s="20"/>
      <c r="W191" s="20"/>
      <c r="X191" s="20"/>
      <c r="Y191" s="164">
        <f t="shared" si="10"/>
        <v>1115500000</v>
      </c>
      <c r="Z191" s="164">
        <f t="shared" si="13"/>
        <v>0</v>
      </c>
      <c r="AA191" s="20">
        <v>1115500000</v>
      </c>
      <c r="AB191" s="20">
        <v>1003950000</v>
      </c>
      <c r="AC191" s="20">
        <v>250987500</v>
      </c>
      <c r="AD191" s="20">
        <v>250987500</v>
      </c>
      <c r="AE191" s="20">
        <v>501975000</v>
      </c>
      <c r="AF191" s="20"/>
      <c r="AG191" s="26"/>
      <c r="AH191" s="20"/>
      <c r="AI191" s="20"/>
      <c r="AJ191" s="20"/>
      <c r="AK191" s="20"/>
      <c r="AL191" s="20"/>
      <c r="AM191" s="127">
        <f t="shared" si="11"/>
        <v>1003950000</v>
      </c>
      <c r="AN191" s="165">
        <f t="shared" si="12"/>
        <v>0</v>
      </c>
      <c r="AO191" s="19" t="s">
        <v>38</v>
      </c>
      <c r="AP191" s="6"/>
      <c r="AS191" s="51"/>
    </row>
    <row r="192" spans="1:45" x14ac:dyDescent="0.25">
      <c r="A192" s="144">
        <v>790</v>
      </c>
      <c r="B192" s="143" t="s">
        <v>67</v>
      </c>
      <c r="C192" s="19" t="s">
        <v>573</v>
      </c>
      <c r="D192" s="10" t="s">
        <v>339</v>
      </c>
      <c r="E192" s="10" t="s">
        <v>340</v>
      </c>
      <c r="F192" s="182"/>
      <c r="G192" s="62">
        <v>98</v>
      </c>
      <c r="H192" s="62" t="s">
        <v>17</v>
      </c>
      <c r="I192" s="6">
        <v>310585</v>
      </c>
      <c r="J192" s="6" t="s">
        <v>778</v>
      </c>
      <c r="K192" s="6" t="s">
        <v>778</v>
      </c>
      <c r="L192" s="6" t="s">
        <v>1442</v>
      </c>
      <c r="M192" s="60" t="s">
        <v>1097</v>
      </c>
      <c r="N192" s="6" t="s">
        <v>768</v>
      </c>
      <c r="O192" s="6" t="s">
        <v>1096</v>
      </c>
      <c r="P192" s="6">
        <v>99</v>
      </c>
      <c r="Q192" s="5">
        <v>228000000</v>
      </c>
      <c r="R192" s="14">
        <v>228000000</v>
      </c>
      <c r="S192" s="5"/>
      <c r="T192" s="5"/>
      <c r="U192" s="5"/>
      <c r="V192" s="5"/>
      <c r="W192" s="5"/>
      <c r="X192" s="5"/>
      <c r="Y192" s="164">
        <f t="shared" si="10"/>
        <v>228000000</v>
      </c>
      <c r="Z192" s="164">
        <f t="shared" si="13"/>
        <v>0</v>
      </c>
      <c r="AA192" s="5">
        <v>228000000</v>
      </c>
      <c r="AB192" s="2">
        <v>205200000</v>
      </c>
      <c r="AC192" s="2">
        <v>205200000</v>
      </c>
      <c r="AD192" s="5"/>
      <c r="AE192" s="5"/>
      <c r="AF192" s="5"/>
      <c r="AG192" s="5"/>
      <c r="AH192" s="5"/>
      <c r="AI192" s="5"/>
      <c r="AJ192" s="5"/>
      <c r="AK192" s="5"/>
      <c r="AL192" s="5"/>
      <c r="AM192" s="127">
        <f t="shared" si="11"/>
        <v>205200000</v>
      </c>
      <c r="AN192" s="165">
        <f t="shared" si="12"/>
        <v>0</v>
      </c>
      <c r="AO192" s="6" t="s">
        <v>38</v>
      </c>
      <c r="AP192" s="6" t="s">
        <v>38</v>
      </c>
      <c r="AS192" s="51"/>
    </row>
    <row r="193" spans="1:45" x14ac:dyDescent="0.25">
      <c r="A193" s="144">
        <v>799</v>
      </c>
      <c r="B193" s="143" t="s">
        <v>67</v>
      </c>
      <c r="C193" s="19" t="s">
        <v>573</v>
      </c>
      <c r="D193" s="19" t="s">
        <v>358</v>
      </c>
      <c r="E193" s="19" t="s">
        <v>165</v>
      </c>
      <c r="F193" s="183" t="s">
        <v>1504</v>
      </c>
      <c r="G193" s="62">
        <v>98</v>
      </c>
      <c r="H193" s="62" t="s">
        <v>17</v>
      </c>
      <c r="I193" s="9">
        <v>310586</v>
      </c>
      <c r="J193" s="19" t="s">
        <v>356</v>
      </c>
      <c r="K193" s="19" t="s">
        <v>356</v>
      </c>
      <c r="L193" s="19" t="s">
        <v>359</v>
      </c>
      <c r="M193" s="60" t="s">
        <v>1098</v>
      </c>
      <c r="N193" s="19" t="s">
        <v>357</v>
      </c>
      <c r="O193" s="8" t="s">
        <v>1099</v>
      </c>
      <c r="P193" s="8">
        <v>1400</v>
      </c>
      <c r="Q193" s="20">
        <v>1180000000</v>
      </c>
      <c r="R193" s="3">
        <v>250750000</v>
      </c>
      <c r="S193" s="2"/>
      <c r="T193" s="2"/>
      <c r="U193" s="2"/>
      <c r="V193" s="2"/>
      <c r="W193" s="2"/>
      <c r="X193" s="2"/>
      <c r="Y193" s="164">
        <f t="shared" si="10"/>
        <v>250750000</v>
      </c>
      <c r="Z193" s="164">
        <f t="shared" si="13"/>
        <v>929250000</v>
      </c>
      <c r="AA193" s="20">
        <v>1180000000</v>
      </c>
      <c r="AB193" s="20">
        <v>1062000000</v>
      </c>
      <c r="AC193" s="2">
        <v>225675000</v>
      </c>
      <c r="AD193" s="2">
        <v>586755000</v>
      </c>
      <c r="AE193" s="2">
        <v>249570000</v>
      </c>
      <c r="AF193" s="2"/>
      <c r="AG193" s="26"/>
      <c r="AH193" s="2"/>
      <c r="AI193" s="2"/>
      <c r="AJ193" s="2"/>
      <c r="AK193" s="2"/>
      <c r="AL193" s="2"/>
      <c r="AM193" s="127">
        <f t="shared" si="11"/>
        <v>1062000000</v>
      </c>
      <c r="AN193" s="165">
        <f t="shared" si="12"/>
        <v>0</v>
      </c>
      <c r="AO193" s="9" t="s">
        <v>38</v>
      </c>
      <c r="AP193" s="8"/>
      <c r="AS193" s="51"/>
    </row>
    <row r="194" spans="1:45" x14ac:dyDescent="0.25">
      <c r="A194" s="144">
        <v>1488</v>
      </c>
      <c r="B194" s="55" t="s">
        <v>67</v>
      </c>
      <c r="C194" s="19" t="s">
        <v>573</v>
      </c>
      <c r="D194" s="19" t="s">
        <v>78</v>
      </c>
      <c r="E194" s="19" t="s">
        <v>71</v>
      </c>
      <c r="F194" s="183" t="s">
        <v>1502</v>
      </c>
      <c r="G194" s="62">
        <v>98</v>
      </c>
      <c r="H194" s="62" t="s">
        <v>17</v>
      </c>
      <c r="I194" s="19">
        <v>315362</v>
      </c>
      <c r="J194" s="19" t="s">
        <v>777</v>
      </c>
      <c r="K194" s="19" t="s">
        <v>777</v>
      </c>
      <c r="L194" s="19" t="s">
        <v>1239</v>
      </c>
      <c r="M194" s="60" t="s">
        <v>1100</v>
      </c>
      <c r="N194" s="19" t="s">
        <v>778</v>
      </c>
      <c r="O194" s="19" t="s">
        <v>1499</v>
      </c>
      <c r="P194" s="19">
        <v>1400</v>
      </c>
      <c r="Q194" s="20">
        <v>330000000</v>
      </c>
      <c r="R194" s="28">
        <v>140250000</v>
      </c>
      <c r="S194" s="20">
        <v>189750000</v>
      </c>
      <c r="T194" s="20"/>
      <c r="U194" s="20"/>
      <c r="V194" s="20"/>
      <c r="W194" s="20"/>
      <c r="X194" s="20"/>
      <c r="Y194" s="164">
        <f t="shared" si="10"/>
        <v>330000000</v>
      </c>
      <c r="Z194" s="164">
        <f t="shared" si="13"/>
        <v>0</v>
      </c>
      <c r="AA194" s="20">
        <v>330000000</v>
      </c>
      <c r="AB194" s="20">
        <v>297000000</v>
      </c>
      <c r="AC194" s="20">
        <v>126225000</v>
      </c>
      <c r="AD194" s="20">
        <v>170775000</v>
      </c>
      <c r="AE194" s="20"/>
      <c r="AF194" s="20"/>
      <c r="AG194" s="26"/>
      <c r="AH194" s="20"/>
      <c r="AI194" s="20"/>
      <c r="AJ194" s="20"/>
      <c r="AK194" s="20"/>
      <c r="AL194" s="20"/>
      <c r="AM194" s="127">
        <f t="shared" si="11"/>
        <v>297000000</v>
      </c>
      <c r="AN194" s="165">
        <f t="shared" si="12"/>
        <v>0</v>
      </c>
      <c r="AO194" s="19" t="s">
        <v>38</v>
      </c>
      <c r="AP194" s="19" t="s">
        <v>38</v>
      </c>
      <c r="AS194" s="51"/>
    </row>
    <row r="195" spans="1:45" x14ac:dyDescent="0.25">
      <c r="A195" s="144">
        <v>750</v>
      </c>
      <c r="B195" s="55" t="s">
        <v>67</v>
      </c>
      <c r="C195" s="19" t="s">
        <v>574</v>
      </c>
      <c r="D195" s="19" t="s">
        <v>179</v>
      </c>
      <c r="E195" s="19" t="s">
        <v>71</v>
      </c>
      <c r="F195" s="183" t="s">
        <v>1502</v>
      </c>
      <c r="G195" s="62">
        <v>98</v>
      </c>
      <c r="H195" s="62" t="s">
        <v>17</v>
      </c>
      <c r="I195" s="19">
        <v>419134</v>
      </c>
      <c r="J195" s="19" t="s">
        <v>839</v>
      </c>
      <c r="K195" s="19" t="s">
        <v>839</v>
      </c>
      <c r="L195" s="19" t="s">
        <v>1443</v>
      </c>
      <c r="M195" s="43" t="s">
        <v>1101</v>
      </c>
      <c r="N195" s="31" t="s">
        <v>777</v>
      </c>
      <c r="O195" s="19" t="s">
        <v>95</v>
      </c>
      <c r="P195" s="19">
        <v>99</v>
      </c>
      <c r="Q195" s="20">
        <v>688000000</v>
      </c>
      <c r="R195" s="25">
        <v>146200000</v>
      </c>
      <c r="S195" s="25">
        <v>426904000</v>
      </c>
      <c r="T195" s="25">
        <v>131096000</v>
      </c>
      <c r="U195" s="20"/>
      <c r="V195" s="20"/>
      <c r="W195" s="20"/>
      <c r="X195" s="20"/>
      <c r="Y195" s="164">
        <f t="shared" si="10"/>
        <v>704200000</v>
      </c>
      <c r="Z195" s="164">
        <f t="shared" si="13"/>
        <v>-16200000</v>
      </c>
      <c r="AA195" s="20">
        <v>688000000</v>
      </c>
      <c r="AB195" s="20">
        <v>657000000</v>
      </c>
      <c r="AC195" s="2">
        <v>131580000</v>
      </c>
      <c r="AD195" s="20">
        <v>384213600</v>
      </c>
      <c r="AE195" s="20">
        <v>117986400</v>
      </c>
      <c r="AF195" s="20"/>
      <c r="AG195" s="26"/>
      <c r="AH195" s="1"/>
      <c r="AI195" s="1"/>
      <c r="AJ195" s="1"/>
      <c r="AK195" s="1"/>
      <c r="AL195" s="1"/>
      <c r="AM195" s="127">
        <f t="shared" si="11"/>
        <v>633780000</v>
      </c>
      <c r="AN195" s="165">
        <f t="shared" si="12"/>
        <v>23220000</v>
      </c>
      <c r="AO195" s="19" t="s">
        <v>35</v>
      </c>
      <c r="AP195" s="19" t="s">
        <v>35</v>
      </c>
      <c r="AS195" s="51"/>
    </row>
    <row r="196" spans="1:45" x14ac:dyDescent="0.25">
      <c r="A196" s="144">
        <v>758</v>
      </c>
      <c r="B196" s="55" t="s">
        <v>67</v>
      </c>
      <c r="C196" s="19" t="s">
        <v>575</v>
      </c>
      <c r="D196" s="9" t="s">
        <v>355</v>
      </c>
      <c r="E196" s="19" t="s">
        <v>81</v>
      </c>
      <c r="F196" s="183" t="s">
        <v>1501</v>
      </c>
      <c r="G196" s="62">
        <v>98</v>
      </c>
      <c r="H196" s="62" t="s">
        <v>17</v>
      </c>
      <c r="I196" s="19">
        <v>986038</v>
      </c>
      <c r="J196" s="19" t="s">
        <v>767</v>
      </c>
      <c r="K196" s="19" t="s">
        <v>356</v>
      </c>
      <c r="L196" s="19" t="s">
        <v>1257</v>
      </c>
      <c r="M196" s="60" t="s">
        <v>1102</v>
      </c>
      <c r="N196" s="19" t="s">
        <v>1452</v>
      </c>
      <c r="O196" s="8" t="s">
        <v>743</v>
      </c>
      <c r="P196" s="8">
        <v>1400</v>
      </c>
      <c r="Q196" s="20">
        <v>500000000</v>
      </c>
      <c r="R196" s="2"/>
      <c r="S196" s="2"/>
      <c r="T196" s="2"/>
      <c r="U196" s="2"/>
      <c r="V196" s="2"/>
      <c r="W196" s="2"/>
      <c r="X196" s="2"/>
      <c r="Y196" s="164">
        <f t="shared" si="10"/>
        <v>0</v>
      </c>
      <c r="Z196" s="164">
        <f t="shared" si="13"/>
        <v>500000000</v>
      </c>
      <c r="AA196" s="20">
        <v>500000000</v>
      </c>
      <c r="AB196" s="20">
        <v>450000000</v>
      </c>
      <c r="AC196" s="2">
        <v>112500000</v>
      </c>
      <c r="AD196" s="2">
        <v>49500000</v>
      </c>
      <c r="AE196" s="2">
        <v>238500000</v>
      </c>
      <c r="AF196" s="2"/>
      <c r="AG196" s="26"/>
      <c r="AH196" s="2"/>
      <c r="AI196" s="2"/>
      <c r="AJ196" s="2"/>
      <c r="AK196" s="2"/>
      <c r="AL196" s="2"/>
      <c r="AM196" s="127">
        <f t="shared" si="11"/>
        <v>400500000</v>
      </c>
      <c r="AN196" s="165">
        <f t="shared" si="12"/>
        <v>49500000</v>
      </c>
      <c r="AO196" s="9" t="s">
        <v>38</v>
      </c>
      <c r="AP196" s="8" t="s">
        <v>38</v>
      </c>
      <c r="AS196" s="51"/>
    </row>
    <row r="197" spans="1:45" x14ac:dyDescent="0.25">
      <c r="A197" s="144">
        <v>796</v>
      </c>
      <c r="B197" s="55" t="s">
        <v>67</v>
      </c>
      <c r="C197" s="19" t="s">
        <v>576</v>
      </c>
      <c r="D197" s="19" t="s">
        <v>80</v>
      </c>
      <c r="E197" s="19" t="s">
        <v>81</v>
      </c>
      <c r="F197" s="183" t="s">
        <v>1501</v>
      </c>
      <c r="G197" s="62">
        <v>98</v>
      </c>
      <c r="H197" s="62" t="s">
        <v>16</v>
      </c>
      <c r="I197" s="19">
        <v>195190</v>
      </c>
      <c r="J197" s="19" t="s">
        <v>783</v>
      </c>
      <c r="K197" s="19" t="s">
        <v>783</v>
      </c>
      <c r="L197" s="19" t="s">
        <v>1308</v>
      </c>
      <c r="M197" s="8" t="s">
        <v>1103</v>
      </c>
      <c r="N197" s="19" t="s">
        <v>1350</v>
      </c>
      <c r="O197" s="8" t="s">
        <v>1104</v>
      </c>
      <c r="P197" s="19">
        <v>1400</v>
      </c>
      <c r="Q197" s="20">
        <v>500000000</v>
      </c>
      <c r="R197" s="20"/>
      <c r="S197" s="20"/>
      <c r="T197" s="20"/>
      <c r="U197" s="20"/>
      <c r="V197" s="20"/>
      <c r="W197" s="20"/>
      <c r="X197" s="20"/>
      <c r="Y197" s="164">
        <f t="shared" si="10"/>
        <v>0</v>
      </c>
      <c r="Z197" s="164">
        <f t="shared" si="13"/>
        <v>500000000</v>
      </c>
      <c r="AA197" s="20">
        <v>500000000</v>
      </c>
      <c r="AB197" s="20">
        <v>450000000</v>
      </c>
      <c r="AC197" s="20">
        <v>153000000</v>
      </c>
      <c r="AD197" s="20"/>
      <c r="AE197" s="20"/>
      <c r="AF197" s="20"/>
      <c r="AG197" s="26"/>
      <c r="AH197" s="20"/>
      <c r="AI197" s="20"/>
      <c r="AJ197" s="20"/>
      <c r="AK197" s="20"/>
      <c r="AL197" s="20"/>
      <c r="AM197" s="127">
        <f t="shared" si="11"/>
        <v>153000000</v>
      </c>
      <c r="AN197" s="165">
        <f t="shared" si="12"/>
        <v>297000000</v>
      </c>
      <c r="AO197" s="19" t="s">
        <v>38</v>
      </c>
      <c r="AP197" s="19" t="s">
        <v>38</v>
      </c>
      <c r="AS197" s="51"/>
    </row>
    <row r="198" spans="1:45" x14ac:dyDescent="0.25">
      <c r="A198" s="144">
        <v>707</v>
      </c>
      <c r="B198" s="55" t="s">
        <v>67</v>
      </c>
      <c r="C198" s="9" t="s">
        <v>569</v>
      </c>
      <c r="D198" s="19" t="s">
        <v>72</v>
      </c>
      <c r="E198" s="19" t="s">
        <v>64</v>
      </c>
      <c r="F198" s="183" t="s">
        <v>1501</v>
      </c>
      <c r="G198" s="62">
        <v>98</v>
      </c>
      <c r="H198" s="62" t="s">
        <v>16</v>
      </c>
      <c r="I198" s="19" t="s">
        <v>602</v>
      </c>
      <c r="J198" s="19" t="s">
        <v>838</v>
      </c>
      <c r="K198" s="19" t="s">
        <v>838</v>
      </c>
      <c r="L198" s="19" t="s">
        <v>73</v>
      </c>
      <c r="M198" s="60" t="s">
        <v>1105</v>
      </c>
      <c r="N198" s="19" t="s">
        <v>1258</v>
      </c>
      <c r="O198" s="19" t="s">
        <v>1346</v>
      </c>
      <c r="P198" s="19">
        <v>99</v>
      </c>
      <c r="Q198" s="20">
        <v>735000000</v>
      </c>
      <c r="R198" s="20">
        <v>918543412</v>
      </c>
      <c r="S198" s="20"/>
      <c r="T198" s="20"/>
      <c r="U198" s="20"/>
      <c r="V198" s="20"/>
      <c r="W198" s="20"/>
      <c r="X198" s="20"/>
      <c r="Y198" s="164">
        <f t="shared" si="10"/>
        <v>918543412</v>
      </c>
      <c r="Z198" s="164">
        <f t="shared" si="13"/>
        <v>-183543412</v>
      </c>
      <c r="AA198" s="20">
        <v>735000000</v>
      </c>
      <c r="AB198" s="20">
        <v>661500000</v>
      </c>
      <c r="AC198" s="20"/>
      <c r="AD198" s="20"/>
      <c r="AE198" s="20"/>
      <c r="AF198" s="20"/>
      <c r="AG198" s="20"/>
      <c r="AH198" s="20"/>
      <c r="AI198" s="20">
        <v>787441896</v>
      </c>
      <c r="AJ198" s="20"/>
      <c r="AK198" s="20"/>
      <c r="AL198" s="20"/>
      <c r="AM198" s="127">
        <f t="shared" si="11"/>
        <v>787441896</v>
      </c>
      <c r="AN198" s="165">
        <f t="shared" si="12"/>
        <v>-125941896</v>
      </c>
      <c r="AO198" s="19" t="s">
        <v>38</v>
      </c>
      <c r="AP198" s="19" t="s">
        <v>38</v>
      </c>
      <c r="AS198" s="51"/>
    </row>
    <row r="199" spans="1:45" x14ac:dyDescent="0.25">
      <c r="A199" s="144">
        <v>752</v>
      </c>
      <c r="B199" s="55" t="s">
        <v>67</v>
      </c>
      <c r="C199" s="9" t="s">
        <v>569</v>
      </c>
      <c r="D199" s="7" t="s">
        <v>354</v>
      </c>
      <c r="E199" s="7" t="s">
        <v>110</v>
      </c>
      <c r="F199" s="183" t="s">
        <v>1501</v>
      </c>
      <c r="G199" s="62">
        <v>98</v>
      </c>
      <c r="H199" s="62" t="s">
        <v>17</v>
      </c>
      <c r="I199" s="19" t="s">
        <v>353</v>
      </c>
      <c r="J199" s="19" t="s">
        <v>788</v>
      </c>
      <c r="K199" s="19" t="s">
        <v>788</v>
      </c>
      <c r="L199" s="19" t="s">
        <v>749</v>
      </c>
      <c r="M199" s="60" t="s">
        <v>1076</v>
      </c>
      <c r="N199" s="19" t="s">
        <v>1408</v>
      </c>
      <c r="O199" s="8" t="s">
        <v>611</v>
      </c>
      <c r="P199" s="8">
        <v>99</v>
      </c>
      <c r="Q199" s="2">
        <v>2788000000</v>
      </c>
      <c r="R199" s="2"/>
      <c r="S199" s="2">
        <v>379168000</v>
      </c>
      <c r="T199" s="2">
        <v>22304000</v>
      </c>
      <c r="U199" s="2"/>
      <c r="V199" s="2"/>
      <c r="W199" s="2"/>
      <c r="X199" s="2">
        <v>935750000</v>
      </c>
      <c r="Y199" s="164">
        <f t="shared" si="10"/>
        <v>401472000</v>
      </c>
      <c r="Z199" s="164">
        <f t="shared" si="13"/>
        <v>2386528000</v>
      </c>
      <c r="AA199" s="20">
        <v>2788000000</v>
      </c>
      <c r="AB199" s="20">
        <v>2509200000</v>
      </c>
      <c r="AC199" s="2">
        <v>535235040</v>
      </c>
      <c r="AD199" s="2">
        <v>361324800</v>
      </c>
      <c r="AE199" s="2">
        <v>584618400</v>
      </c>
      <c r="AF199" s="2">
        <v>109301569</v>
      </c>
      <c r="AG199" s="2">
        <v>335802430</v>
      </c>
      <c r="AH199" s="2">
        <v>842175000</v>
      </c>
      <c r="AI199" s="2">
        <v>269325000</v>
      </c>
      <c r="AJ199" s="2"/>
      <c r="AK199" s="2"/>
      <c r="AL199" s="2"/>
      <c r="AM199" s="127">
        <f t="shared" si="11"/>
        <v>3037782239</v>
      </c>
      <c r="AN199" s="165">
        <f t="shared" si="12"/>
        <v>-528582239</v>
      </c>
      <c r="AO199" s="9" t="s">
        <v>38</v>
      </c>
      <c r="AP199" s="8" t="s">
        <v>38</v>
      </c>
      <c r="AS199" s="51"/>
    </row>
    <row r="200" spans="1:45" x14ac:dyDescent="0.25">
      <c r="A200" s="144">
        <v>706</v>
      </c>
      <c r="B200" s="55" t="s">
        <v>67</v>
      </c>
      <c r="C200" s="9" t="s">
        <v>569</v>
      </c>
      <c r="D200" s="19" t="s">
        <v>63</v>
      </c>
      <c r="E200" s="19" t="s">
        <v>64</v>
      </c>
      <c r="F200" s="183" t="s">
        <v>1501</v>
      </c>
      <c r="G200" s="62">
        <v>98</v>
      </c>
      <c r="H200" s="62" t="s">
        <v>16</v>
      </c>
      <c r="I200" s="19" t="s">
        <v>62</v>
      </c>
      <c r="J200" s="19" t="s">
        <v>789</v>
      </c>
      <c r="K200" s="19" t="s">
        <v>789</v>
      </c>
      <c r="L200" s="19" t="s">
        <v>1377</v>
      </c>
      <c r="M200" s="60" t="s">
        <v>1106</v>
      </c>
      <c r="N200" s="19" t="s">
        <v>1333</v>
      </c>
      <c r="O200" s="19" t="s">
        <v>1306</v>
      </c>
      <c r="P200" s="19">
        <v>99</v>
      </c>
      <c r="Q200" s="20">
        <v>157247000</v>
      </c>
      <c r="R200" s="108">
        <v>205000000</v>
      </c>
      <c r="S200" s="25">
        <v>186915700</v>
      </c>
      <c r="T200" s="20">
        <v>196558750</v>
      </c>
      <c r="U200" s="20"/>
      <c r="V200" s="20"/>
      <c r="W200" s="20"/>
      <c r="X200" s="20"/>
      <c r="Y200" s="164">
        <f t="shared" si="10"/>
        <v>588474450</v>
      </c>
      <c r="Z200" s="164">
        <f t="shared" si="13"/>
        <v>-431227450</v>
      </c>
      <c r="AA200" s="20">
        <v>157247000</v>
      </c>
      <c r="AB200" s="20">
        <v>141522300</v>
      </c>
      <c r="AC200" s="20">
        <v>100000000</v>
      </c>
      <c r="AD200" s="20">
        <v>54155803</v>
      </c>
      <c r="AE200" s="20"/>
      <c r="AF200" s="20"/>
      <c r="AG200" s="22"/>
      <c r="AH200" s="20"/>
      <c r="AI200" s="20"/>
      <c r="AJ200" s="20"/>
      <c r="AK200" s="20"/>
      <c r="AL200" s="20"/>
      <c r="AM200" s="127">
        <f t="shared" si="11"/>
        <v>154155803</v>
      </c>
      <c r="AN200" s="165">
        <f t="shared" si="12"/>
        <v>-12633503</v>
      </c>
      <c r="AO200" s="19" t="s">
        <v>35</v>
      </c>
      <c r="AP200" s="19" t="s">
        <v>38</v>
      </c>
      <c r="AS200" s="51"/>
    </row>
    <row r="201" spans="1:45" x14ac:dyDescent="0.25">
      <c r="A201" s="144">
        <v>760</v>
      </c>
      <c r="B201" s="55" t="s">
        <v>67</v>
      </c>
      <c r="C201" s="9" t="s">
        <v>569</v>
      </c>
      <c r="D201" s="19" t="s">
        <v>379</v>
      </c>
      <c r="E201" s="19" t="s">
        <v>380</v>
      </c>
      <c r="F201" s="62"/>
      <c r="G201" s="62">
        <v>98</v>
      </c>
      <c r="H201" s="62" t="s">
        <v>17</v>
      </c>
      <c r="I201" s="9" t="s">
        <v>378</v>
      </c>
      <c r="J201" s="62" t="s">
        <v>376</v>
      </c>
      <c r="K201" s="19" t="s">
        <v>376</v>
      </c>
      <c r="L201" s="19" t="s">
        <v>381</v>
      </c>
      <c r="M201" s="60" t="s">
        <v>1107</v>
      </c>
      <c r="N201" s="19" t="s">
        <v>1393</v>
      </c>
      <c r="O201" s="8" t="s">
        <v>615</v>
      </c>
      <c r="P201" s="8">
        <v>99</v>
      </c>
      <c r="Q201" s="2">
        <v>480000000</v>
      </c>
      <c r="R201" s="12">
        <v>115187500</v>
      </c>
      <c r="S201" s="12">
        <v>360000000</v>
      </c>
      <c r="T201" s="2"/>
      <c r="U201" s="2"/>
      <c r="V201" s="2"/>
      <c r="W201" s="2"/>
      <c r="X201" s="2">
        <v>4812500</v>
      </c>
      <c r="Y201" s="164">
        <f t="shared" si="10"/>
        <v>475187500</v>
      </c>
      <c r="Z201" s="164">
        <f t="shared" si="13"/>
        <v>4812500</v>
      </c>
      <c r="AA201" s="2">
        <v>480000000</v>
      </c>
      <c r="AB201" s="2">
        <v>432000000</v>
      </c>
      <c r="AC201" s="2">
        <v>103668750</v>
      </c>
      <c r="AD201" s="2">
        <v>311872500</v>
      </c>
      <c r="AE201" s="2"/>
      <c r="AF201" s="2"/>
      <c r="AG201" s="22"/>
      <c r="AH201" s="2"/>
      <c r="AI201" s="2"/>
      <c r="AJ201" s="2"/>
      <c r="AK201" s="2">
        <v>16458750</v>
      </c>
      <c r="AL201" s="2"/>
      <c r="AM201" s="127">
        <f t="shared" si="11"/>
        <v>415541250</v>
      </c>
      <c r="AN201" s="165">
        <f t="shared" si="12"/>
        <v>0</v>
      </c>
      <c r="AO201" s="9" t="s">
        <v>38</v>
      </c>
      <c r="AP201" s="8" t="s">
        <v>38</v>
      </c>
      <c r="AS201" s="51"/>
    </row>
    <row r="202" spans="1:45" x14ac:dyDescent="0.25">
      <c r="A202" s="144">
        <v>767</v>
      </c>
      <c r="B202" s="55" t="s">
        <v>67</v>
      </c>
      <c r="C202" s="19" t="s">
        <v>568</v>
      </c>
      <c r="D202" s="19" t="s">
        <v>389</v>
      </c>
      <c r="E202" s="19" t="s">
        <v>98</v>
      </c>
      <c r="F202" s="183" t="s">
        <v>1501</v>
      </c>
      <c r="G202" s="62">
        <v>98</v>
      </c>
      <c r="H202" s="62" t="s">
        <v>17</v>
      </c>
      <c r="I202" s="9" t="s">
        <v>388</v>
      </c>
      <c r="J202" s="62" t="s">
        <v>372</v>
      </c>
      <c r="K202" s="19" t="s">
        <v>372</v>
      </c>
      <c r="L202" s="19" t="s">
        <v>1240</v>
      </c>
      <c r="M202" s="60" t="s">
        <v>1109</v>
      </c>
      <c r="N202" s="19" t="s">
        <v>1394</v>
      </c>
      <c r="O202" s="8" t="s">
        <v>1108</v>
      </c>
      <c r="P202" s="8">
        <v>99</v>
      </c>
      <c r="Q202" s="2">
        <v>370000000</v>
      </c>
      <c r="R202" s="12">
        <v>370000000</v>
      </c>
      <c r="S202" s="2"/>
      <c r="T202" s="2"/>
      <c r="U202" s="2"/>
      <c r="V202" s="2"/>
      <c r="W202" s="2"/>
      <c r="X202" s="2"/>
      <c r="Y202" s="164">
        <f t="shared" si="10"/>
        <v>370000000</v>
      </c>
      <c r="Z202" s="164">
        <f t="shared" si="13"/>
        <v>0</v>
      </c>
      <c r="AA202" s="2">
        <v>345400000</v>
      </c>
      <c r="AB202" s="2">
        <v>310860000</v>
      </c>
      <c r="AC202" s="2">
        <v>77715000</v>
      </c>
      <c r="AD202" s="2">
        <v>217602000</v>
      </c>
      <c r="AE202" s="2"/>
      <c r="AF202" s="2"/>
      <c r="AG202" s="22"/>
      <c r="AH202" s="2"/>
      <c r="AI202" s="2"/>
      <c r="AJ202" s="2"/>
      <c r="AK202" s="2">
        <v>15543000</v>
      </c>
      <c r="AL202" s="2"/>
      <c r="AM202" s="127">
        <f t="shared" si="11"/>
        <v>295317000</v>
      </c>
      <c r="AN202" s="165">
        <f t="shared" si="12"/>
        <v>0</v>
      </c>
      <c r="AO202" s="9" t="s">
        <v>38</v>
      </c>
      <c r="AP202" s="8" t="s">
        <v>38</v>
      </c>
      <c r="AS202" s="51"/>
    </row>
    <row r="203" spans="1:45" hidden="1" x14ac:dyDescent="0.25">
      <c r="A203" s="149">
        <v>1506</v>
      </c>
      <c r="B203" s="142" t="s">
        <v>31</v>
      </c>
      <c r="C203" s="9" t="s">
        <v>201</v>
      </c>
      <c r="D203" s="9" t="s">
        <v>413</v>
      </c>
      <c r="E203" s="9" t="s">
        <v>414</v>
      </c>
      <c r="F203" s="67"/>
      <c r="G203" s="62">
        <v>98</v>
      </c>
      <c r="H203" s="62" t="s">
        <v>17</v>
      </c>
      <c r="I203" s="9" t="s">
        <v>412</v>
      </c>
      <c r="J203" s="67" t="s">
        <v>675</v>
      </c>
      <c r="K203" s="9" t="s">
        <v>415</v>
      </c>
      <c r="L203" s="9" t="s">
        <v>1334</v>
      </c>
      <c r="M203" s="60" t="s">
        <v>412</v>
      </c>
      <c r="N203" s="67" t="s">
        <v>675</v>
      </c>
      <c r="O203" s="8"/>
      <c r="P203" s="8"/>
      <c r="Q203" s="2">
        <v>320000000</v>
      </c>
      <c r="R203" s="2"/>
      <c r="S203" s="2"/>
      <c r="T203" s="2"/>
      <c r="U203" s="2"/>
      <c r="V203" s="2"/>
      <c r="W203" s="2"/>
      <c r="X203" s="2"/>
      <c r="Y203" s="164">
        <f t="shared" si="10"/>
        <v>0</v>
      </c>
      <c r="Z203" s="164">
        <f t="shared" si="13"/>
        <v>320000000</v>
      </c>
      <c r="AA203" s="2">
        <v>320000000</v>
      </c>
      <c r="AB203" s="2">
        <v>320000000</v>
      </c>
      <c r="AC203" s="2">
        <v>245700000</v>
      </c>
      <c r="AD203" s="2"/>
      <c r="AE203" s="2"/>
      <c r="AF203" s="2"/>
      <c r="AG203" s="22"/>
      <c r="AH203" s="2"/>
      <c r="AI203" s="2"/>
      <c r="AJ203" s="2"/>
      <c r="AK203" s="2"/>
      <c r="AL203" s="20"/>
      <c r="AM203" s="127">
        <f t="shared" si="11"/>
        <v>245700000</v>
      </c>
      <c r="AN203" s="165">
        <f t="shared" si="12"/>
        <v>74300000</v>
      </c>
      <c r="AO203" s="9" t="s">
        <v>35</v>
      </c>
      <c r="AP203" s="8"/>
      <c r="AS203" s="51"/>
    </row>
    <row r="204" spans="1:45" hidden="1" x14ac:dyDescent="0.25">
      <c r="A204" s="149">
        <v>1447</v>
      </c>
      <c r="B204" s="55" t="s">
        <v>31</v>
      </c>
      <c r="C204" s="19" t="s">
        <v>58</v>
      </c>
      <c r="D204" s="19" t="s">
        <v>60</v>
      </c>
      <c r="E204" s="19" t="s">
        <v>61</v>
      </c>
      <c r="F204" s="183" t="s">
        <v>1501</v>
      </c>
      <c r="G204" s="62">
        <v>98</v>
      </c>
      <c r="H204" s="62" t="s">
        <v>16</v>
      </c>
      <c r="I204" s="19" t="s">
        <v>59</v>
      </c>
      <c r="J204" s="62" t="s">
        <v>802</v>
      </c>
      <c r="K204" s="19" t="s">
        <v>802</v>
      </c>
      <c r="L204" s="19" t="s">
        <v>1278</v>
      </c>
      <c r="M204" s="60" t="s">
        <v>1110</v>
      </c>
      <c r="N204" s="19" t="s">
        <v>1395</v>
      </c>
      <c r="O204" s="19"/>
      <c r="P204" s="19"/>
      <c r="Q204" s="20">
        <v>120000000</v>
      </c>
      <c r="R204" s="20"/>
      <c r="S204" s="20"/>
      <c r="T204" s="20"/>
      <c r="U204" s="20"/>
      <c r="V204" s="20"/>
      <c r="W204" s="20"/>
      <c r="X204" s="20"/>
      <c r="Y204" s="164">
        <f t="shared" si="10"/>
        <v>0</v>
      </c>
      <c r="Z204" s="164">
        <f t="shared" si="13"/>
        <v>120000000</v>
      </c>
      <c r="AA204" s="20">
        <v>156000000</v>
      </c>
      <c r="AB204" s="2">
        <v>156000000</v>
      </c>
      <c r="AC204" s="2">
        <v>14400000</v>
      </c>
      <c r="AD204" s="20">
        <v>13464000</v>
      </c>
      <c r="AE204" s="20"/>
      <c r="AF204" s="20"/>
      <c r="AG204" s="26"/>
      <c r="AH204" s="20"/>
      <c r="AI204" s="20"/>
      <c r="AJ204" s="20"/>
      <c r="AK204" s="20"/>
      <c r="AL204" s="20"/>
      <c r="AM204" s="127">
        <f t="shared" si="11"/>
        <v>27864000</v>
      </c>
      <c r="AN204" s="165">
        <f t="shared" si="12"/>
        <v>128136000</v>
      </c>
      <c r="AO204" s="19" t="s">
        <v>35</v>
      </c>
      <c r="AP204" s="19"/>
      <c r="AS204" s="51"/>
    </row>
    <row r="205" spans="1:45" x14ac:dyDescent="0.25">
      <c r="A205" s="144">
        <v>675</v>
      </c>
      <c r="B205" s="142" t="s">
        <v>67</v>
      </c>
      <c r="C205" s="9" t="s">
        <v>328</v>
      </c>
      <c r="D205" s="9" t="s">
        <v>330</v>
      </c>
      <c r="E205" s="9" t="s">
        <v>331</v>
      </c>
      <c r="F205" s="67"/>
      <c r="G205" s="62">
        <v>98</v>
      </c>
      <c r="H205" s="62" t="s">
        <v>17</v>
      </c>
      <c r="I205" s="9" t="s">
        <v>329</v>
      </c>
      <c r="J205" s="67" t="s">
        <v>804</v>
      </c>
      <c r="K205" s="9" t="s">
        <v>804</v>
      </c>
      <c r="L205" s="9" t="s">
        <v>332</v>
      </c>
      <c r="M205" s="60"/>
      <c r="N205" s="9"/>
      <c r="O205" s="17">
        <v>1400</v>
      </c>
      <c r="P205" s="17">
        <v>1400</v>
      </c>
      <c r="Q205" s="2">
        <v>175000000</v>
      </c>
      <c r="R205" s="2"/>
      <c r="S205" s="2"/>
      <c r="T205" s="2"/>
      <c r="U205" s="2"/>
      <c r="V205" s="2">
        <v>17187500</v>
      </c>
      <c r="W205" s="2"/>
      <c r="X205" s="2"/>
      <c r="Y205" s="164">
        <f t="shared" si="10"/>
        <v>17187500</v>
      </c>
      <c r="Z205" s="164">
        <f t="shared" si="13"/>
        <v>157812500</v>
      </c>
      <c r="AA205" s="24">
        <v>250000000</v>
      </c>
      <c r="AB205" s="24"/>
      <c r="AC205" s="2">
        <v>14400000</v>
      </c>
      <c r="AD205" s="20">
        <v>33750000</v>
      </c>
      <c r="AE205" s="20"/>
      <c r="AF205" s="20"/>
      <c r="AG205" s="1"/>
      <c r="AH205" s="2"/>
      <c r="AI205" s="1"/>
      <c r="AJ205" s="1"/>
      <c r="AK205" s="1"/>
      <c r="AL205" s="1"/>
      <c r="AM205" s="127">
        <f t="shared" si="11"/>
        <v>48150000</v>
      </c>
      <c r="AN205" s="165">
        <f t="shared" si="12"/>
        <v>-48150000</v>
      </c>
      <c r="AO205" s="9" t="s">
        <v>35</v>
      </c>
      <c r="AP205" s="8" t="s">
        <v>35</v>
      </c>
      <c r="AS205" s="51"/>
    </row>
    <row r="206" spans="1:45" x14ac:dyDescent="0.25">
      <c r="A206" s="144">
        <v>782</v>
      </c>
      <c r="B206" s="55" t="s">
        <v>67</v>
      </c>
      <c r="C206" s="19" t="s">
        <v>567</v>
      </c>
      <c r="D206" s="19" t="s">
        <v>377</v>
      </c>
      <c r="E206" s="19" t="s">
        <v>53</v>
      </c>
      <c r="F206" s="62"/>
      <c r="G206" s="62">
        <v>98</v>
      </c>
      <c r="H206" s="62" t="s">
        <v>17</v>
      </c>
      <c r="I206" s="9" t="s">
        <v>375</v>
      </c>
      <c r="J206" s="62" t="s">
        <v>376</v>
      </c>
      <c r="K206" s="19" t="s">
        <v>369</v>
      </c>
      <c r="L206" s="19" t="s">
        <v>1300</v>
      </c>
      <c r="M206" s="60" t="s">
        <v>1111</v>
      </c>
      <c r="N206" s="19" t="s">
        <v>1390</v>
      </c>
      <c r="O206" s="8" t="s">
        <v>1241</v>
      </c>
      <c r="P206" s="8">
        <v>1400</v>
      </c>
      <c r="Q206" s="2">
        <v>580000000</v>
      </c>
      <c r="R206" s="12">
        <v>580000000</v>
      </c>
      <c r="S206" s="2"/>
      <c r="T206" s="2"/>
      <c r="U206" s="2"/>
      <c r="V206" s="2"/>
      <c r="W206" s="2"/>
      <c r="X206" s="2"/>
      <c r="Y206" s="164">
        <f t="shared" si="10"/>
        <v>580000000</v>
      </c>
      <c r="Z206" s="164">
        <f t="shared" si="13"/>
        <v>0</v>
      </c>
      <c r="AA206" s="2">
        <v>530000000</v>
      </c>
      <c r="AB206" s="2">
        <v>477000000</v>
      </c>
      <c r="AC206" s="2">
        <v>119250000</v>
      </c>
      <c r="AD206" s="2">
        <v>119250000</v>
      </c>
      <c r="AE206" s="2">
        <v>226575000</v>
      </c>
      <c r="AF206" s="2"/>
      <c r="AG206" s="22"/>
      <c r="AH206" s="2"/>
      <c r="AI206" s="2"/>
      <c r="AJ206" s="2"/>
      <c r="AK206" s="2">
        <v>11925000</v>
      </c>
      <c r="AL206" s="2"/>
      <c r="AM206" s="127">
        <f t="shared" si="11"/>
        <v>465075000</v>
      </c>
      <c r="AN206" s="165">
        <f t="shared" si="12"/>
        <v>0</v>
      </c>
      <c r="AO206" s="9" t="s">
        <v>38</v>
      </c>
      <c r="AP206" s="8" t="s">
        <v>38</v>
      </c>
      <c r="AS206" s="51"/>
    </row>
    <row r="207" spans="1:45" x14ac:dyDescent="0.25">
      <c r="A207" s="149">
        <v>1472</v>
      </c>
      <c r="B207" s="55" t="s">
        <v>1495</v>
      </c>
      <c r="C207" s="9" t="s">
        <v>549</v>
      </c>
      <c r="D207" s="9" t="s">
        <v>166</v>
      </c>
      <c r="E207" s="9" t="s">
        <v>33</v>
      </c>
      <c r="F207" s="183" t="s">
        <v>1504</v>
      </c>
      <c r="G207" s="62">
        <v>98</v>
      </c>
      <c r="H207" s="62" t="s">
        <v>16</v>
      </c>
      <c r="I207" s="9">
        <v>2094</v>
      </c>
      <c r="J207" s="67" t="s">
        <v>807</v>
      </c>
      <c r="K207" s="9" t="s">
        <v>807</v>
      </c>
      <c r="L207" s="9" t="s">
        <v>1416</v>
      </c>
      <c r="M207" s="60" t="s">
        <v>1112</v>
      </c>
      <c r="N207" s="9" t="s">
        <v>1416</v>
      </c>
      <c r="O207" s="8"/>
      <c r="P207" s="8"/>
      <c r="Q207" s="2">
        <v>1000000000</v>
      </c>
      <c r="R207" s="2"/>
      <c r="S207" s="2"/>
      <c r="T207" s="2"/>
      <c r="U207" s="2"/>
      <c r="V207" s="1"/>
      <c r="W207" s="1"/>
      <c r="X207" s="1"/>
      <c r="Y207" s="164">
        <f t="shared" ref="Y207:Y272" si="14">SUM(R207:V207)</f>
        <v>0</v>
      </c>
      <c r="Z207" s="164">
        <f t="shared" si="13"/>
        <v>1000000000</v>
      </c>
      <c r="AA207" s="2">
        <v>940000000</v>
      </c>
      <c r="AB207" s="2">
        <v>940000000</v>
      </c>
      <c r="AC207" s="2">
        <v>470000000</v>
      </c>
      <c r="AD207" s="2"/>
      <c r="AE207" s="2"/>
      <c r="AF207" s="2"/>
      <c r="AG207" s="22"/>
      <c r="AH207" s="2"/>
      <c r="AI207" s="2">
        <v>470000000</v>
      </c>
      <c r="AJ207" s="2"/>
      <c r="AK207" s="2"/>
      <c r="AL207" s="20"/>
      <c r="AM207" s="127">
        <f t="shared" si="11"/>
        <v>940000000</v>
      </c>
      <c r="AN207" s="165">
        <f t="shared" si="12"/>
        <v>0</v>
      </c>
      <c r="AO207" s="9" t="s">
        <v>35</v>
      </c>
      <c r="AP207" s="8"/>
      <c r="AS207" s="51"/>
    </row>
    <row r="208" spans="1:45" x14ac:dyDescent="0.25">
      <c r="A208" s="144">
        <v>1427</v>
      </c>
      <c r="B208" s="55" t="s">
        <v>67</v>
      </c>
      <c r="C208" s="19" t="s">
        <v>557</v>
      </c>
      <c r="D208" s="19" t="s">
        <v>373</v>
      </c>
      <c r="E208" s="19" t="s">
        <v>374</v>
      </c>
      <c r="F208" s="62"/>
      <c r="G208" s="62">
        <v>98</v>
      </c>
      <c r="H208" s="62" t="s">
        <v>17</v>
      </c>
      <c r="I208" s="9" t="s">
        <v>371</v>
      </c>
      <c r="J208" s="62" t="s">
        <v>372</v>
      </c>
      <c r="K208" s="9" t="s">
        <v>372</v>
      </c>
      <c r="L208" s="9" t="s">
        <v>1335</v>
      </c>
      <c r="M208" s="60" t="s">
        <v>1113</v>
      </c>
      <c r="N208" s="19" t="s">
        <v>1390</v>
      </c>
      <c r="O208" s="9" t="s">
        <v>877</v>
      </c>
      <c r="P208" s="9">
        <v>1400</v>
      </c>
      <c r="Q208" s="2">
        <v>340000000</v>
      </c>
      <c r="R208" s="12">
        <v>85000000</v>
      </c>
      <c r="S208" s="161">
        <v>255000000</v>
      </c>
      <c r="T208" s="2"/>
      <c r="U208" s="2"/>
      <c r="V208" s="2"/>
      <c r="W208" s="2"/>
      <c r="X208" s="2"/>
      <c r="Y208" s="164">
        <f t="shared" si="14"/>
        <v>340000000</v>
      </c>
      <c r="Z208" s="164">
        <f t="shared" si="13"/>
        <v>0</v>
      </c>
      <c r="AA208" s="2">
        <v>340000000</v>
      </c>
      <c r="AB208" s="2">
        <v>306000000</v>
      </c>
      <c r="AC208" s="2">
        <v>76500000</v>
      </c>
      <c r="AD208" s="2">
        <v>229500000</v>
      </c>
      <c r="AE208" s="2"/>
      <c r="AF208" s="2"/>
      <c r="AG208" s="22"/>
      <c r="AH208" s="2"/>
      <c r="AI208" s="2"/>
      <c r="AJ208" s="2"/>
      <c r="AK208" s="2"/>
      <c r="AL208" s="2"/>
      <c r="AM208" s="127">
        <f t="shared" ref="AM208:AM273" si="15">SUM(AC208:AJ208)</f>
        <v>306000000</v>
      </c>
      <c r="AN208" s="165">
        <f t="shared" si="12"/>
        <v>0</v>
      </c>
      <c r="AO208" s="9" t="s">
        <v>35</v>
      </c>
      <c r="AP208" s="8" t="s">
        <v>38</v>
      </c>
      <c r="AS208" s="51"/>
    </row>
    <row r="209" spans="1:45" x14ac:dyDescent="0.25">
      <c r="A209" s="144">
        <v>788</v>
      </c>
      <c r="B209" s="55" t="s">
        <v>67</v>
      </c>
      <c r="C209" s="19" t="s">
        <v>558</v>
      </c>
      <c r="D209" s="19" t="s">
        <v>383</v>
      </c>
      <c r="E209" s="19" t="s">
        <v>384</v>
      </c>
      <c r="F209" s="183" t="s">
        <v>1502</v>
      </c>
      <c r="G209" s="62">
        <v>98</v>
      </c>
      <c r="H209" s="62" t="s">
        <v>17</v>
      </c>
      <c r="I209" s="9" t="s">
        <v>382</v>
      </c>
      <c r="J209" s="62" t="s">
        <v>677</v>
      </c>
      <c r="K209" s="19" t="s">
        <v>1467</v>
      </c>
      <c r="L209" s="19" t="s">
        <v>1452</v>
      </c>
      <c r="M209" s="60" t="s">
        <v>1114</v>
      </c>
      <c r="N209" s="19" t="s">
        <v>1390</v>
      </c>
      <c r="O209" s="8" t="s">
        <v>903</v>
      </c>
      <c r="P209" s="8">
        <v>1401</v>
      </c>
      <c r="Q209" s="2">
        <v>935000000</v>
      </c>
      <c r="R209" s="20">
        <v>322000000</v>
      </c>
      <c r="S209" s="2"/>
      <c r="T209" s="2"/>
      <c r="U209" s="2"/>
      <c r="V209" s="2"/>
      <c r="W209" s="2"/>
      <c r="X209" s="2"/>
      <c r="Y209" s="164">
        <f t="shared" si="14"/>
        <v>322000000</v>
      </c>
      <c r="Z209" s="164">
        <f t="shared" si="13"/>
        <v>613000000</v>
      </c>
      <c r="AA209" s="2">
        <v>322000000</v>
      </c>
      <c r="AB209" s="2">
        <v>289800000</v>
      </c>
      <c r="AC209" s="2">
        <v>257600000</v>
      </c>
      <c r="AD209" s="2"/>
      <c r="AE209" s="2"/>
      <c r="AF209" s="2"/>
      <c r="AG209" s="22"/>
      <c r="AH209" s="2"/>
      <c r="AI209" s="2"/>
      <c r="AJ209" s="2"/>
      <c r="AK209" s="2"/>
      <c r="AL209" s="2"/>
      <c r="AM209" s="127">
        <f t="shared" si="15"/>
        <v>257600000</v>
      </c>
      <c r="AN209" s="165">
        <f t="shared" si="12"/>
        <v>32200000</v>
      </c>
      <c r="AO209" s="9" t="s">
        <v>38</v>
      </c>
      <c r="AP209" s="8"/>
      <c r="AS209" s="51"/>
    </row>
    <row r="210" spans="1:45" hidden="1" x14ac:dyDescent="0.25">
      <c r="A210" s="149">
        <v>1497</v>
      </c>
      <c r="B210" s="55" t="s">
        <v>31</v>
      </c>
      <c r="C210" s="19" t="s">
        <v>558</v>
      </c>
      <c r="D210" s="19" t="s">
        <v>579</v>
      </c>
      <c r="E210" s="19" t="s">
        <v>580</v>
      </c>
      <c r="F210" s="62"/>
      <c r="G210" s="62">
        <v>98</v>
      </c>
      <c r="H210" s="62" t="s">
        <v>17</v>
      </c>
      <c r="I210" s="9" t="s">
        <v>382</v>
      </c>
      <c r="J210" s="62" t="s">
        <v>677</v>
      </c>
      <c r="K210" s="19" t="s">
        <v>1467</v>
      </c>
      <c r="L210" s="19" t="s">
        <v>1452</v>
      </c>
      <c r="M210" s="60"/>
      <c r="N210" s="19"/>
      <c r="O210" s="8"/>
      <c r="P210" s="8"/>
      <c r="Q210" s="2" t="s">
        <v>1520</v>
      </c>
      <c r="R210" s="2"/>
      <c r="S210" s="2"/>
      <c r="T210" s="2"/>
      <c r="U210" s="2"/>
      <c r="V210" s="2"/>
      <c r="W210" s="2"/>
      <c r="X210" s="2"/>
      <c r="Y210" s="164">
        <f t="shared" si="14"/>
        <v>0</v>
      </c>
      <c r="Z210" s="164">
        <f t="shared" si="13"/>
        <v>0</v>
      </c>
      <c r="AA210" s="2"/>
      <c r="AB210" s="2">
        <v>250000000</v>
      </c>
      <c r="AC210" s="2"/>
      <c r="AD210" s="12">
        <v>125000000</v>
      </c>
      <c r="AE210" s="2"/>
      <c r="AF210" s="2"/>
      <c r="AG210" s="22"/>
      <c r="AH210" s="2"/>
      <c r="AI210" s="2"/>
      <c r="AJ210" s="2"/>
      <c r="AK210" s="2"/>
      <c r="AL210" s="2"/>
      <c r="AM210" s="127">
        <f t="shared" si="15"/>
        <v>125000000</v>
      </c>
      <c r="AN210" s="165">
        <f t="shared" si="12"/>
        <v>125000000</v>
      </c>
      <c r="AO210" s="9" t="s">
        <v>35</v>
      </c>
      <c r="AP210" s="8"/>
      <c r="AS210" s="51"/>
    </row>
    <row r="211" spans="1:45" x14ac:dyDescent="0.25">
      <c r="A211" s="144">
        <v>665</v>
      </c>
      <c r="B211" s="55" t="s">
        <v>67</v>
      </c>
      <c r="C211" s="19" t="s">
        <v>553</v>
      </c>
      <c r="D211" s="9" t="s">
        <v>319</v>
      </c>
      <c r="E211" s="9" t="s">
        <v>48</v>
      </c>
      <c r="F211" s="183" t="s">
        <v>1502</v>
      </c>
      <c r="G211" s="62">
        <v>98</v>
      </c>
      <c r="H211" s="62" t="s">
        <v>17</v>
      </c>
      <c r="I211" s="9"/>
      <c r="J211" s="62" t="s">
        <v>320</v>
      </c>
      <c r="K211" s="9"/>
      <c r="L211" s="9"/>
      <c r="M211" s="60"/>
      <c r="N211" s="9"/>
      <c r="O211" s="9" t="s">
        <v>320</v>
      </c>
      <c r="P211" s="9">
        <v>98</v>
      </c>
      <c r="Q211" s="20">
        <v>48000000</v>
      </c>
      <c r="R211" s="2"/>
      <c r="S211" s="2"/>
      <c r="T211" s="2"/>
      <c r="U211" s="2"/>
      <c r="V211" s="2">
        <v>4000000</v>
      </c>
      <c r="W211" s="2"/>
      <c r="X211" s="2"/>
      <c r="Y211" s="164">
        <f t="shared" si="14"/>
        <v>4000000</v>
      </c>
      <c r="Z211" s="164">
        <f t="shared" si="13"/>
        <v>44000000</v>
      </c>
      <c r="AA211" s="20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0"/>
      <c r="AM211" s="127">
        <f t="shared" si="15"/>
        <v>0</v>
      </c>
      <c r="AN211" s="165">
        <f t="shared" si="12"/>
        <v>0</v>
      </c>
      <c r="AO211" s="9" t="s">
        <v>35</v>
      </c>
      <c r="AP211" s="9" t="s">
        <v>38</v>
      </c>
      <c r="AS211" s="51"/>
    </row>
    <row r="212" spans="1:45" x14ac:dyDescent="0.25">
      <c r="A212" s="144">
        <v>1401</v>
      </c>
      <c r="B212" s="142" t="s">
        <v>67</v>
      </c>
      <c r="C212" s="19" t="s">
        <v>554</v>
      </c>
      <c r="D212" s="9" t="s">
        <v>700</v>
      </c>
      <c r="E212" s="9" t="s">
        <v>404</v>
      </c>
      <c r="F212" s="67"/>
      <c r="G212" s="62">
        <v>98</v>
      </c>
      <c r="H212" s="62" t="s">
        <v>17</v>
      </c>
      <c r="I212" s="9" t="s">
        <v>403</v>
      </c>
      <c r="J212" s="62" t="s">
        <v>376</v>
      </c>
      <c r="K212" s="9" t="s">
        <v>376</v>
      </c>
      <c r="L212" s="9" t="s">
        <v>1279</v>
      </c>
      <c r="M212" s="60" t="s">
        <v>1115</v>
      </c>
      <c r="N212" s="9" t="s">
        <v>1395</v>
      </c>
      <c r="O212" s="8" t="s">
        <v>613</v>
      </c>
      <c r="P212" s="8">
        <v>99</v>
      </c>
      <c r="Q212" s="2">
        <v>530000000</v>
      </c>
      <c r="R212" s="12">
        <v>530000000</v>
      </c>
      <c r="S212" s="2"/>
      <c r="T212" s="2"/>
      <c r="U212" s="2"/>
      <c r="V212" s="2"/>
      <c r="W212" s="2"/>
      <c r="X212" s="2"/>
      <c r="Y212" s="164">
        <f t="shared" si="14"/>
        <v>530000000</v>
      </c>
      <c r="Z212" s="164">
        <f t="shared" si="13"/>
        <v>0</v>
      </c>
      <c r="AA212" s="2">
        <v>530000000</v>
      </c>
      <c r="AB212" s="2">
        <v>477000000</v>
      </c>
      <c r="AC212" s="2">
        <v>119250000</v>
      </c>
      <c r="AD212" s="2">
        <v>238500000</v>
      </c>
      <c r="AE212" s="2">
        <v>119250000</v>
      </c>
      <c r="AF212" s="2"/>
      <c r="AG212" s="22"/>
      <c r="AH212" s="2"/>
      <c r="AI212" s="2"/>
      <c r="AJ212" s="2"/>
      <c r="AK212" s="2"/>
      <c r="AL212" s="2"/>
      <c r="AM212" s="127">
        <f t="shared" si="15"/>
        <v>477000000</v>
      </c>
      <c r="AN212" s="165">
        <f t="shared" si="12"/>
        <v>0</v>
      </c>
      <c r="AO212" s="9" t="s">
        <v>35</v>
      </c>
      <c r="AP212" s="8" t="s">
        <v>35</v>
      </c>
      <c r="AS212" s="51"/>
    </row>
    <row r="213" spans="1:45" x14ac:dyDescent="0.25">
      <c r="A213" s="144">
        <v>1426</v>
      </c>
      <c r="B213" s="143" t="s">
        <v>67</v>
      </c>
      <c r="C213" s="19" t="s">
        <v>572</v>
      </c>
      <c r="D213" s="10" t="s">
        <v>342</v>
      </c>
      <c r="E213" s="10" t="s">
        <v>343</v>
      </c>
      <c r="F213" s="183" t="s">
        <v>1504</v>
      </c>
      <c r="G213" s="62">
        <v>98</v>
      </c>
      <c r="H213" s="62" t="s">
        <v>16</v>
      </c>
      <c r="I213" s="6" t="s">
        <v>679</v>
      </c>
      <c r="J213" s="62" t="s">
        <v>829</v>
      </c>
      <c r="K213" s="6" t="s">
        <v>1465</v>
      </c>
      <c r="L213" s="6" t="s">
        <v>1240</v>
      </c>
      <c r="M213" s="60" t="s">
        <v>1116</v>
      </c>
      <c r="N213" s="6" t="s">
        <v>142</v>
      </c>
      <c r="O213" s="6"/>
      <c r="P213" s="6"/>
      <c r="Q213" s="5">
        <v>403600000</v>
      </c>
      <c r="R213" s="15">
        <v>403600000</v>
      </c>
      <c r="S213" s="5"/>
      <c r="T213" s="5"/>
      <c r="U213" s="5"/>
      <c r="V213" s="5"/>
      <c r="W213" s="5"/>
      <c r="X213" s="5"/>
      <c r="Y213" s="164">
        <f t="shared" si="14"/>
        <v>403600000</v>
      </c>
      <c r="Z213" s="164">
        <f t="shared" si="13"/>
        <v>0</v>
      </c>
      <c r="AA213" s="5">
        <v>403600000</v>
      </c>
      <c r="AB213" s="5">
        <v>363240000</v>
      </c>
      <c r="AC213" s="106">
        <v>363240000</v>
      </c>
      <c r="AD213" s="5"/>
      <c r="AE213" s="5"/>
      <c r="AF213" s="5"/>
      <c r="AG213" s="22"/>
      <c r="AH213" s="5"/>
      <c r="AI213" s="5"/>
      <c r="AJ213" s="5"/>
      <c r="AK213" s="5"/>
      <c r="AL213" s="5"/>
      <c r="AM213" s="127">
        <f t="shared" si="15"/>
        <v>363240000</v>
      </c>
      <c r="AN213" s="165">
        <f t="shared" si="12"/>
        <v>0</v>
      </c>
      <c r="AO213" s="6" t="s">
        <v>35</v>
      </c>
      <c r="AP213" s="6"/>
      <c r="AS213" s="51"/>
    </row>
    <row r="214" spans="1:45" x14ac:dyDescent="0.25">
      <c r="A214" s="144">
        <v>724</v>
      </c>
      <c r="B214" s="55" t="s">
        <v>67</v>
      </c>
      <c r="C214" s="19" t="s">
        <v>572</v>
      </c>
      <c r="D214" s="9" t="s">
        <v>366</v>
      </c>
      <c r="E214" s="9" t="s">
        <v>71</v>
      </c>
      <c r="F214" s="183" t="s">
        <v>1502</v>
      </c>
      <c r="G214" s="62">
        <v>98</v>
      </c>
      <c r="H214" s="62" t="s">
        <v>17</v>
      </c>
      <c r="I214" s="9" t="s">
        <v>364</v>
      </c>
      <c r="J214" s="62" t="s">
        <v>365</v>
      </c>
      <c r="K214" s="19" t="s">
        <v>365</v>
      </c>
      <c r="L214" s="19" t="s">
        <v>367</v>
      </c>
      <c r="M214" s="43" t="s">
        <v>1117</v>
      </c>
      <c r="N214" s="31" t="s">
        <v>1439</v>
      </c>
      <c r="O214" s="8" t="s">
        <v>367</v>
      </c>
      <c r="P214" s="8">
        <v>99</v>
      </c>
      <c r="Q214" s="2">
        <v>200000000</v>
      </c>
      <c r="R214" s="12">
        <v>200000000</v>
      </c>
      <c r="S214" s="2"/>
      <c r="T214" s="2"/>
      <c r="U214" s="2"/>
      <c r="V214" s="2"/>
      <c r="W214" s="2"/>
      <c r="X214" s="2"/>
      <c r="Y214" s="164">
        <f t="shared" si="14"/>
        <v>200000000</v>
      </c>
      <c r="Z214" s="164">
        <f t="shared" si="13"/>
        <v>0</v>
      </c>
      <c r="AA214" s="20">
        <v>200000000</v>
      </c>
      <c r="AB214" s="20">
        <v>190992000</v>
      </c>
      <c r="AC214" s="2"/>
      <c r="AD214" s="2"/>
      <c r="AE214" s="2"/>
      <c r="AF214" s="2"/>
      <c r="AG214" s="22"/>
      <c r="AH214" s="2"/>
      <c r="AI214" s="2"/>
      <c r="AJ214" s="2"/>
      <c r="AK214" s="2"/>
      <c r="AL214" s="2"/>
      <c r="AM214" s="127">
        <f t="shared" si="15"/>
        <v>0</v>
      </c>
      <c r="AN214" s="165">
        <f t="shared" si="12"/>
        <v>190992000</v>
      </c>
      <c r="AO214" s="9" t="s">
        <v>38</v>
      </c>
      <c r="AP214" s="8" t="s">
        <v>35</v>
      </c>
      <c r="AS214" s="51"/>
    </row>
    <row r="215" spans="1:45" hidden="1" x14ac:dyDescent="0.25">
      <c r="A215" s="149">
        <v>1452</v>
      </c>
      <c r="B215" s="55" t="s">
        <v>31</v>
      </c>
      <c r="C215" s="19" t="s">
        <v>572</v>
      </c>
      <c r="D215" s="19" t="s">
        <v>76</v>
      </c>
      <c r="E215" s="19" t="s">
        <v>77</v>
      </c>
      <c r="F215" s="183" t="s">
        <v>1504</v>
      </c>
      <c r="G215" s="62">
        <v>98</v>
      </c>
      <c r="H215" s="62" t="s">
        <v>16</v>
      </c>
      <c r="I215" s="19" t="s">
        <v>75</v>
      </c>
      <c r="J215" s="62" t="s">
        <v>831</v>
      </c>
      <c r="K215" s="19" t="s">
        <v>1466</v>
      </c>
      <c r="L215" s="19" t="s">
        <v>1468</v>
      </c>
      <c r="M215" s="60" t="s">
        <v>1118</v>
      </c>
      <c r="N215" s="19" t="s">
        <v>1440</v>
      </c>
      <c r="O215" s="19"/>
      <c r="P215" s="19"/>
      <c r="Q215" s="5">
        <v>1600000000</v>
      </c>
      <c r="R215" s="25">
        <v>526208000</v>
      </c>
      <c r="S215" s="28">
        <v>500000000</v>
      </c>
      <c r="T215" s="20"/>
      <c r="U215" s="20"/>
      <c r="V215" s="20"/>
      <c r="W215" s="20"/>
      <c r="X215" s="20"/>
      <c r="Y215" s="164">
        <f t="shared" si="14"/>
        <v>1026208000</v>
      </c>
      <c r="Z215" s="164">
        <f t="shared" si="13"/>
        <v>573792000</v>
      </c>
      <c r="AA215" s="20">
        <v>1600000000</v>
      </c>
      <c r="AB215" s="20">
        <v>1440000000</v>
      </c>
      <c r="AC215" s="20">
        <v>473587200</v>
      </c>
      <c r="AD215" s="20">
        <v>450000000</v>
      </c>
      <c r="AE215" s="20"/>
      <c r="AF215" s="20"/>
      <c r="AG215" s="22"/>
      <c r="AH215" s="20"/>
      <c r="AI215" s="20"/>
      <c r="AJ215" s="20"/>
      <c r="AK215" s="20"/>
      <c r="AL215" s="20"/>
      <c r="AM215" s="127">
        <f t="shared" si="15"/>
        <v>923587200</v>
      </c>
      <c r="AN215" s="165">
        <f t="shared" si="12"/>
        <v>516412800</v>
      </c>
      <c r="AO215" s="19" t="s">
        <v>35</v>
      </c>
      <c r="AP215" s="19"/>
      <c r="AS215" s="51"/>
    </row>
    <row r="216" spans="1:45" x14ac:dyDescent="0.25">
      <c r="A216" s="144">
        <v>723</v>
      </c>
      <c r="B216" s="55" t="s">
        <v>67</v>
      </c>
      <c r="C216" s="19" t="s">
        <v>347</v>
      </c>
      <c r="D216" s="19" t="s">
        <v>735</v>
      </c>
      <c r="E216" s="19" t="s">
        <v>71</v>
      </c>
      <c r="F216" s="183" t="s">
        <v>1502</v>
      </c>
      <c r="G216" s="62">
        <v>98</v>
      </c>
      <c r="H216" s="62" t="s">
        <v>16</v>
      </c>
      <c r="I216" s="19">
        <v>145446</v>
      </c>
      <c r="J216" s="62" t="s">
        <v>844</v>
      </c>
      <c r="K216" s="19" t="s">
        <v>844</v>
      </c>
      <c r="L216" s="19" t="s">
        <v>336</v>
      </c>
      <c r="M216" s="60" t="s">
        <v>1119</v>
      </c>
      <c r="N216" s="19" t="s">
        <v>754</v>
      </c>
      <c r="O216" s="6" t="s">
        <v>601</v>
      </c>
      <c r="P216" s="6">
        <v>99</v>
      </c>
      <c r="Q216" s="5">
        <v>780000000</v>
      </c>
      <c r="R216" s="28">
        <v>198900000</v>
      </c>
      <c r="S216" s="28">
        <v>581100000</v>
      </c>
      <c r="T216" s="20"/>
      <c r="U216" s="20"/>
      <c r="V216" s="20"/>
      <c r="W216" s="20"/>
      <c r="X216" s="20"/>
      <c r="Y216" s="164">
        <f t="shared" si="14"/>
        <v>780000000</v>
      </c>
      <c r="Z216" s="164">
        <f t="shared" si="13"/>
        <v>0</v>
      </c>
      <c r="AA216" s="20">
        <v>780000000</v>
      </c>
      <c r="AB216" s="20">
        <v>702000000</v>
      </c>
      <c r="AC216" s="20">
        <v>179010000</v>
      </c>
      <c r="AD216" s="20">
        <v>31590000</v>
      </c>
      <c r="AE216" s="20">
        <v>491400000</v>
      </c>
      <c r="AF216" s="20"/>
      <c r="AG216" s="22"/>
      <c r="AH216" s="20"/>
      <c r="AI216" s="20"/>
      <c r="AJ216" s="20"/>
      <c r="AK216" s="20"/>
      <c r="AL216" s="20"/>
      <c r="AM216" s="127">
        <f t="shared" si="15"/>
        <v>702000000</v>
      </c>
      <c r="AN216" s="165">
        <f t="shared" ref="AN216:AN282" si="16">SUM(AB216,-AM216,-AL216,-AK216)</f>
        <v>0</v>
      </c>
      <c r="AO216" s="19" t="s">
        <v>38</v>
      </c>
      <c r="AP216" s="6" t="s">
        <v>38</v>
      </c>
      <c r="AS216" s="51"/>
    </row>
    <row r="217" spans="1:45" x14ac:dyDescent="0.25">
      <c r="A217" s="149">
        <v>1519</v>
      </c>
      <c r="B217" s="55" t="s">
        <v>1495</v>
      </c>
      <c r="C217" s="30" t="s">
        <v>597</v>
      </c>
      <c r="D217" s="30" t="s">
        <v>599</v>
      </c>
      <c r="E217" s="19" t="s">
        <v>66</v>
      </c>
      <c r="F217" s="183" t="s">
        <v>1501</v>
      </c>
      <c r="G217" s="62">
        <v>98</v>
      </c>
      <c r="H217" s="62" t="s">
        <v>17</v>
      </c>
      <c r="I217" s="30" t="s">
        <v>598</v>
      </c>
      <c r="J217" s="62" t="s">
        <v>44</v>
      </c>
      <c r="K217" s="30" t="s">
        <v>600</v>
      </c>
      <c r="L217" s="30" t="s">
        <v>1280</v>
      </c>
      <c r="M217" s="60" t="s">
        <v>1120</v>
      </c>
      <c r="N217" s="19" t="s">
        <v>1121</v>
      </c>
      <c r="O217" s="30"/>
      <c r="P217" s="30"/>
      <c r="Q217" s="5">
        <v>400000000</v>
      </c>
      <c r="R217" s="160">
        <v>400000000</v>
      </c>
      <c r="S217" s="26"/>
      <c r="T217" s="26"/>
      <c r="U217" s="26"/>
      <c r="V217" s="26"/>
      <c r="W217" s="26"/>
      <c r="X217" s="26"/>
      <c r="Y217" s="164">
        <f t="shared" si="14"/>
        <v>400000000</v>
      </c>
      <c r="Z217" s="164">
        <f t="shared" si="13"/>
        <v>0</v>
      </c>
      <c r="AA217" s="22">
        <v>400000000</v>
      </c>
      <c r="AB217" s="22">
        <v>360000000</v>
      </c>
      <c r="AC217" s="22">
        <v>360000000</v>
      </c>
      <c r="AD217" s="22"/>
      <c r="AE217" s="22"/>
      <c r="AF217" s="22"/>
      <c r="AG217" s="22"/>
      <c r="AH217" s="22"/>
      <c r="AI217" s="22"/>
      <c r="AJ217" s="26"/>
      <c r="AK217" s="26"/>
      <c r="AL217" s="26"/>
      <c r="AM217" s="127">
        <f t="shared" si="15"/>
        <v>360000000</v>
      </c>
      <c r="AN217" s="165">
        <f t="shared" si="16"/>
        <v>0</v>
      </c>
      <c r="AO217" s="99" t="s">
        <v>35</v>
      </c>
      <c r="AP217" s="30"/>
      <c r="AS217" s="51"/>
    </row>
    <row r="218" spans="1:45" x14ac:dyDescent="0.25">
      <c r="A218" s="144">
        <v>656</v>
      </c>
      <c r="B218" s="152" t="s">
        <v>67</v>
      </c>
      <c r="C218" s="30" t="s">
        <v>201</v>
      </c>
      <c r="D218" s="30" t="s">
        <v>607</v>
      </c>
      <c r="E218" s="30" t="s">
        <v>458</v>
      </c>
      <c r="F218" s="183" t="s">
        <v>1504</v>
      </c>
      <c r="G218" s="62">
        <v>98</v>
      </c>
      <c r="H218" s="62" t="s">
        <v>17</v>
      </c>
      <c r="I218" s="60" t="s">
        <v>1122</v>
      </c>
      <c r="J218" s="62" t="s">
        <v>834</v>
      </c>
      <c r="K218" s="30"/>
      <c r="L218" s="30"/>
      <c r="M218" s="60" t="s">
        <v>1122</v>
      </c>
      <c r="N218" s="30" t="s">
        <v>1434</v>
      </c>
      <c r="O218" s="156" t="s">
        <v>608</v>
      </c>
      <c r="P218" s="156">
        <v>99</v>
      </c>
      <c r="Q218" s="5">
        <v>1280000000</v>
      </c>
      <c r="R218" s="26"/>
      <c r="S218" s="26"/>
      <c r="T218" s="26"/>
      <c r="U218" s="26"/>
      <c r="V218" s="26"/>
      <c r="W218" s="26"/>
      <c r="X218" s="26"/>
      <c r="Y218" s="164">
        <f t="shared" si="14"/>
        <v>0</v>
      </c>
      <c r="Z218" s="164">
        <f t="shared" si="13"/>
        <v>1280000000</v>
      </c>
      <c r="AA218" s="26">
        <v>1280000000</v>
      </c>
      <c r="AB218" s="26">
        <v>1280000000</v>
      </c>
      <c r="AC218" s="26">
        <v>640000000</v>
      </c>
      <c r="AD218" s="26">
        <v>512000000</v>
      </c>
      <c r="AE218" s="26"/>
      <c r="AF218" s="26"/>
      <c r="AG218" s="26"/>
      <c r="AH218" s="26"/>
      <c r="AI218" s="26"/>
      <c r="AJ218" s="26"/>
      <c r="AK218" s="26"/>
      <c r="AL218" s="26"/>
      <c r="AM218" s="127">
        <f t="shared" si="15"/>
        <v>1152000000</v>
      </c>
      <c r="AN218" s="165">
        <f t="shared" si="16"/>
        <v>128000000</v>
      </c>
      <c r="AO218" s="99" t="s">
        <v>35</v>
      </c>
      <c r="AP218" s="30" t="s">
        <v>35</v>
      </c>
      <c r="AS218" s="51"/>
    </row>
    <row r="219" spans="1:45" hidden="1" x14ac:dyDescent="0.25">
      <c r="A219" s="149">
        <v>1499</v>
      </c>
      <c r="B219" s="42"/>
      <c r="C219" s="60" t="s">
        <v>549</v>
      </c>
      <c r="D219" s="60" t="s">
        <v>2225</v>
      </c>
      <c r="E219" s="60" t="s">
        <v>33</v>
      </c>
      <c r="F219" s="273" t="s">
        <v>1504</v>
      </c>
      <c r="G219" s="30">
        <v>98</v>
      </c>
      <c r="H219" s="60"/>
      <c r="I219" s="60">
        <v>2094</v>
      </c>
      <c r="J219" s="60" t="s">
        <v>807</v>
      </c>
      <c r="K219" s="60"/>
      <c r="L219" s="60"/>
      <c r="M219" s="60" t="s">
        <v>2226</v>
      </c>
      <c r="N219" s="60" t="s">
        <v>625</v>
      </c>
      <c r="O219" s="60"/>
      <c r="P219" s="60"/>
      <c r="Q219" s="75"/>
      <c r="R219" s="75"/>
      <c r="S219" s="75"/>
      <c r="T219" s="75"/>
      <c r="U219" s="75"/>
      <c r="V219" s="75"/>
      <c r="W219" s="75"/>
      <c r="X219" s="75"/>
      <c r="Y219" s="164"/>
      <c r="Z219" s="164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127"/>
      <c r="AN219" s="165"/>
      <c r="AO219" s="42"/>
      <c r="AP219" s="60"/>
      <c r="AS219" s="51"/>
    </row>
    <row r="220" spans="1:45" x14ac:dyDescent="0.25">
      <c r="A220" s="144">
        <v>26</v>
      </c>
      <c r="B220" s="152" t="s">
        <v>67</v>
      </c>
      <c r="C220" s="30" t="s">
        <v>738</v>
      </c>
      <c r="D220" s="99" t="s">
        <v>737</v>
      </c>
      <c r="E220" s="30" t="s">
        <v>736</v>
      </c>
      <c r="F220" s="30" t="s">
        <v>1508</v>
      </c>
      <c r="G220" s="69">
        <v>98</v>
      </c>
      <c r="H220" s="62" t="s">
        <v>17</v>
      </c>
      <c r="I220" s="30">
        <v>980401</v>
      </c>
      <c r="J220" s="95" t="s">
        <v>754</v>
      </c>
      <c r="K220" s="30"/>
      <c r="L220" s="30"/>
      <c r="M220" s="60" t="s">
        <v>1123</v>
      </c>
      <c r="N220" s="30" t="s">
        <v>739</v>
      </c>
      <c r="O220" s="30"/>
      <c r="P220" s="30"/>
      <c r="Q220" s="5">
        <v>75000000</v>
      </c>
      <c r="R220" s="26">
        <v>75000000</v>
      </c>
      <c r="S220" s="26"/>
      <c r="T220" s="26"/>
      <c r="U220" s="26"/>
      <c r="V220" s="26"/>
      <c r="W220" s="26"/>
      <c r="X220" s="26"/>
      <c r="Y220" s="164">
        <f t="shared" si="14"/>
        <v>75000000</v>
      </c>
      <c r="Z220" s="164">
        <f t="shared" si="13"/>
        <v>0</v>
      </c>
      <c r="AA220" s="26">
        <v>75000000</v>
      </c>
      <c r="AB220" s="26">
        <v>67500000</v>
      </c>
      <c r="AC220" s="26">
        <v>67500000</v>
      </c>
      <c r="AD220" s="26"/>
      <c r="AE220" s="26"/>
      <c r="AF220" s="26"/>
      <c r="AG220" s="26"/>
      <c r="AH220" s="26"/>
      <c r="AI220" s="26"/>
      <c r="AJ220" s="26"/>
      <c r="AK220" s="26"/>
      <c r="AL220" s="26"/>
      <c r="AM220" s="127">
        <f t="shared" si="15"/>
        <v>67500000</v>
      </c>
      <c r="AN220" s="165">
        <f t="shared" si="16"/>
        <v>0</v>
      </c>
      <c r="AO220" s="99" t="s">
        <v>35</v>
      </c>
      <c r="AP220" s="30"/>
      <c r="AS220" s="51"/>
    </row>
    <row r="221" spans="1:45" ht="10.5" hidden="1" customHeight="1" x14ac:dyDescent="0.25">
      <c r="A221" s="149">
        <v>1513</v>
      </c>
      <c r="B221" s="142" t="s">
        <v>31</v>
      </c>
      <c r="C221" s="19" t="s">
        <v>570</v>
      </c>
      <c r="D221" s="9" t="s">
        <v>429</v>
      </c>
      <c r="E221" s="9" t="s">
        <v>110</v>
      </c>
      <c r="F221" s="183" t="s">
        <v>1501</v>
      </c>
      <c r="G221" s="67">
        <v>99</v>
      </c>
      <c r="H221" s="67" t="s">
        <v>16</v>
      </c>
      <c r="I221" s="9" t="s">
        <v>428</v>
      </c>
      <c r="J221" s="67" t="s">
        <v>762</v>
      </c>
      <c r="K221" s="9" t="s">
        <v>762</v>
      </c>
      <c r="L221" s="9" t="s">
        <v>1429</v>
      </c>
      <c r="M221" s="42" t="s">
        <v>1126</v>
      </c>
      <c r="N221" s="9" t="s">
        <v>1308</v>
      </c>
      <c r="O221" s="8"/>
      <c r="P221" s="8"/>
      <c r="Q221" s="5">
        <v>3280000000</v>
      </c>
      <c r="R221" s="13"/>
      <c r="S221" s="12">
        <v>407700000</v>
      </c>
      <c r="T221" s="2"/>
      <c r="U221" s="2"/>
      <c r="V221" s="2"/>
      <c r="W221" s="2"/>
      <c r="X221" s="2"/>
      <c r="Y221" s="164">
        <f t="shared" si="14"/>
        <v>407700000</v>
      </c>
      <c r="Z221" s="164">
        <f t="shared" ref="Z221:Z282" si="17">SUM(Q221,-Y221)</f>
        <v>2872300000</v>
      </c>
      <c r="AA221" s="2">
        <v>3280000000</v>
      </c>
      <c r="AB221" s="2">
        <v>2952000000</v>
      </c>
      <c r="AC221" s="2">
        <v>630000000</v>
      </c>
      <c r="AD221" s="2">
        <v>366930000</v>
      </c>
      <c r="AE221" s="2"/>
      <c r="AF221" s="2"/>
      <c r="AG221" s="2"/>
      <c r="AH221" s="2"/>
      <c r="AI221" s="2"/>
      <c r="AJ221" s="2"/>
      <c r="AK221" s="2"/>
      <c r="AL221" s="2"/>
      <c r="AM221" s="127">
        <f t="shared" si="15"/>
        <v>996930000</v>
      </c>
      <c r="AN221" s="165">
        <f t="shared" si="16"/>
        <v>1955070000</v>
      </c>
      <c r="AO221" s="19" t="s">
        <v>35</v>
      </c>
      <c r="AP221" s="8"/>
      <c r="AS221" s="51"/>
    </row>
    <row r="222" spans="1:45" x14ac:dyDescent="0.25">
      <c r="A222" s="144">
        <v>1409</v>
      </c>
      <c r="B222" s="16" t="s">
        <v>67</v>
      </c>
      <c r="C222" s="32" t="s">
        <v>715</v>
      </c>
      <c r="D222" s="16" t="s">
        <v>405</v>
      </c>
      <c r="E222" s="16" t="s">
        <v>406</v>
      </c>
      <c r="F222" s="183" t="s">
        <v>1501</v>
      </c>
      <c r="G222" s="62">
        <v>99</v>
      </c>
      <c r="H222" s="32" t="s">
        <v>16</v>
      </c>
      <c r="I222" s="16">
        <v>351292</v>
      </c>
      <c r="J222" s="96" t="s">
        <v>781</v>
      </c>
      <c r="K222" s="97" t="s">
        <v>781</v>
      </c>
      <c r="L222" s="16" t="s">
        <v>1301</v>
      </c>
      <c r="M222" s="60" t="s">
        <v>1127</v>
      </c>
      <c r="N222" s="16" t="s">
        <v>744</v>
      </c>
      <c r="O222" s="119" t="s">
        <v>695</v>
      </c>
      <c r="P222" s="119">
        <v>1400</v>
      </c>
      <c r="Q222" s="2">
        <v>754900000</v>
      </c>
      <c r="R222" s="110">
        <v>150000000</v>
      </c>
      <c r="S222" s="110">
        <v>113000000</v>
      </c>
      <c r="T222" s="110">
        <v>437000000</v>
      </c>
      <c r="U222" s="105"/>
      <c r="V222" s="105"/>
      <c r="W222" s="105"/>
      <c r="X222" s="105"/>
      <c r="Y222" s="164">
        <f t="shared" si="14"/>
        <v>700000000</v>
      </c>
      <c r="Z222" s="164">
        <f t="shared" si="17"/>
        <v>54900000</v>
      </c>
      <c r="AA222" s="105">
        <v>754900000</v>
      </c>
      <c r="AB222" s="105">
        <v>679410000</v>
      </c>
      <c r="AC222" s="105">
        <v>135000000</v>
      </c>
      <c r="AD222" s="105">
        <v>101700000</v>
      </c>
      <c r="AE222" s="105">
        <v>393300000</v>
      </c>
      <c r="AF222" s="105"/>
      <c r="AG222" s="105"/>
      <c r="AH222" s="105"/>
      <c r="AI222" s="105"/>
      <c r="AJ222" s="105"/>
      <c r="AK222" s="105"/>
      <c r="AL222" s="105"/>
      <c r="AM222" s="127">
        <f t="shared" si="15"/>
        <v>630000000</v>
      </c>
      <c r="AN222" s="165">
        <f t="shared" si="16"/>
        <v>49410000</v>
      </c>
      <c r="AO222" s="16" t="s">
        <v>35</v>
      </c>
      <c r="AP222" s="119" t="s">
        <v>38</v>
      </c>
      <c r="AS222" s="51"/>
    </row>
    <row r="223" spans="1:45" hidden="1" x14ac:dyDescent="0.25">
      <c r="A223" s="155">
        <v>1033</v>
      </c>
      <c r="B223" s="16" t="s">
        <v>31</v>
      </c>
      <c r="C223" s="16" t="s">
        <v>201</v>
      </c>
      <c r="D223" s="16" t="s">
        <v>407</v>
      </c>
      <c r="E223" s="16" t="s">
        <v>165</v>
      </c>
      <c r="F223" s="183" t="s">
        <v>1504</v>
      </c>
      <c r="G223" s="62">
        <v>99</v>
      </c>
      <c r="H223" s="32"/>
      <c r="I223" s="16"/>
      <c r="J223" s="67"/>
      <c r="K223" s="16"/>
      <c r="L223" s="16"/>
      <c r="M223" s="60"/>
      <c r="N223" s="16" t="s">
        <v>1299</v>
      </c>
      <c r="O223" s="119"/>
      <c r="P223" s="119"/>
      <c r="Q223" s="2">
        <v>400000000</v>
      </c>
      <c r="R223" s="105"/>
      <c r="S223" s="105"/>
      <c r="T223" s="105"/>
      <c r="U223" s="105"/>
      <c r="V223" s="105"/>
      <c r="W223" s="105"/>
      <c r="X223" s="105"/>
      <c r="Y223" s="164">
        <f t="shared" si="14"/>
        <v>0</v>
      </c>
      <c r="Z223" s="164">
        <f t="shared" si="17"/>
        <v>400000000</v>
      </c>
      <c r="AA223" s="105"/>
      <c r="AB223" s="105">
        <v>400000000</v>
      </c>
      <c r="AC223" s="105">
        <v>200000000</v>
      </c>
      <c r="AD223" s="105"/>
      <c r="AE223" s="105"/>
      <c r="AF223" s="105"/>
      <c r="AG223" s="105"/>
      <c r="AH223" s="105"/>
      <c r="AI223" s="105"/>
      <c r="AJ223" s="105"/>
      <c r="AK223" s="105"/>
      <c r="AL223" s="112"/>
      <c r="AM223" s="127">
        <f t="shared" si="15"/>
        <v>200000000</v>
      </c>
      <c r="AN223" s="165">
        <f t="shared" si="16"/>
        <v>200000000</v>
      </c>
      <c r="AO223" s="16"/>
      <c r="AP223" s="119"/>
      <c r="AS223" s="51"/>
    </row>
    <row r="224" spans="1:45" hidden="1" x14ac:dyDescent="0.25">
      <c r="A224" s="149">
        <v>1512</v>
      </c>
      <c r="B224" s="16" t="s">
        <v>31</v>
      </c>
      <c r="C224" s="32" t="s">
        <v>554</v>
      </c>
      <c r="D224" s="16" t="s">
        <v>426</v>
      </c>
      <c r="E224" s="16" t="s">
        <v>427</v>
      </c>
      <c r="F224" s="16"/>
      <c r="G224" s="62">
        <v>99</v>
      </c>
      <c r="H224" s="32" t="s">
        <v>16</v>
      </c>
      <c r="I224" s="16" t="s">
        <v>425</v>
      </c>
      <c r="J224" s="67" t="s">
        <v>813</v>
      </c>
      <c r="K224" s="16" t="s">
        <v>813</v>
      </c>
      <c r="L224" s="16" t="s">
        <v>1307</v>
      </c>
      <c r="M224" s="60" t="s">
        <v>1128</v>
      </c>
      <c r="N224" s="16" t="s">
        <v>1308</v>
      </c>
      <c r="O224" s="119"/>
      <c r="P224" s="119"/>
      <c r="Q224" s="2">
        <v>1850000000</v>
      </c>
      <c r="R224" s="105">
        <v>1659000000</v>
      </c>
      <c r="S224" s="105">
        <v>359000000</v>
      </c>
      <c r="T224" s="105"/>
      <c r="U224" s="105"/>
      <c r="V224" s="105"/>
      <c r="W224" s="105"/>
      <c r="X224" s="105"/>
      <c r="Y224" s="164">
        <f t="shared" si="14"/>
        <v>2018000000</v>
      </c>
      <c r="Z224" s="164">
        <f t="shared" si="17"/>
        <v>-168000000</v>
      </c>
      <c r="AA224" s="105">
        <v>1850000000</v>
      </c>
      <c r="AB224" s="105">
        <v>1665000000</v>
      </c>
      <c r="AC224" s="105">
        <v>1052935730</v>
      </c>
      <c r="AD224" s="105">
        <v>339900000</v>
      </c>
      <c r="AE224" s="105"/>
      <c r="AF224" s="105"/>
      <c r="AG224" s="105"/>
      <c r="AH224" s="105"/>
      <c r="AI224" s="105"/>
      <c r="AJ224" s="105"/>
      <c r="AK224" s="105"/>
      <c r="AL224" s="105"/>
      <c r="AM224" s="127">
        <f t="shared" si="15"/>
        <v>1392835730</v>
      </c>
      <c r="AN224" s="165">
        <f t="shared" si="16"/>
        <v>272164270</v>
      </c>
      <c r="AO224" s="16" t="s">
        <v>35</v>
      </c>
      <c r="AP224" s="119"/>
      <c r="AS224" s="51"/>
    </row>
    <row r="225" spans="1:45" hidden="1" x14ac:dyDescent="0.25">
      <c r="A225" s="149">
        <v>1514</v>
      </c>
      <c r="B225" s="16" t="s">
        <v>31</v>
      </c>
      <c r="C225" s="32" t="s">
        <v>572</v>
      </c>
      <c r="D225" s="16" t="s">
        <v>431</v>
      </c>
      <c r="E225" s="16" t="s">
        <v>406</v>
      </c>
      <c r="F225" s="183" t="s">
        <v>1501</v>
      </c>
      <c r="G225" s="62">
        <v>99</v>
      </c>
      <c r="H225" s="32" t="s">
        <v>16</v>
      </c>
      <c r="I225" s="16" t="s">
        <v>430</v>
      </c>
      <c r="J225" s="62" t="s">
        <v>830</v>
      </c>
      <c r="K225" s="16" t="s">
        <v>830</v>
      </c>
      <c r="L225" s="16" t="s">
        <v>709</v>
      </c>
      <c r="M225" s="60" t="s">
        <v>1129</v>
      </c>
      <c r="N225" s="16" t="s">
        <v>744</v>
      </c>
      <c r="O225" s="119"/>
      <c r="P225" s="119"/>
      <c r="Q225" s="2">
        <v>1569000000</v>
      </c>
      <c r="R225" s="110">
        <v>276400000</v>
      </c>
      <c r="S225" s="105"/>
      <c r="T225" s="106"/>
      <c r="U225" s="105"/>
      <c r="V225" s="105"/>
      <c r="W225" s="105"/>
      <c r="X225" s="105"/>
      <c r="Y225" s="164">
        <f t="shared" si="14"/>
        <v>276400000</v>
      </c>
      <c r="Z225" s="164">
        <f t="shared" si="17"/>
        <v>1292600000</v>
      </c>
      <c r="AA225" s="105">
        <v>1569000000</v>
      </c>
      <c r="AB225" s="105">
        <v>1412100000</v>
      </c>
      <c r="AC225" s="105">
        <v>248760000</v>
      </c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27">
        <f t="shared" si="15"/>
        <v>248760000</v>
      </c>
      <c r="AN225" s="165">
        <f t="shared" si="16"/>
        <v>1163340000</v>
      </c>
      <c r="AO225" s="16" t="s">
        <v>35</v>
      </c>
      <c r="AP225" s="119"/>
      <c r="AS225" s="51"/>
    </row>
    <row r="226" spans="1:45" x14ac:dyDescent="0.25">
      <c r="A226" s="144">
        <v>710</v>
      </c>
      <c r="B226" s="42" t="s">
        <v>67</v>
      </c>
      <c r="C226" s="30" t="s">
        <v>581</v>
      </c>
      <c r="D226" s="60" t="s">
        <v>582</v>
      </c>
      <c r="E226" s="30" t="s">
        <v>583</v>
      </c>
      <c r="F226" s="30" t="s">
        <v>1507</v>
      </c>
      <c r="G226" s="62">
        <v>99</v>
      </c>
      <c r="H226" s="32" t="s">
        <v>16</v>
      </c>
      <c r="I226" s="60" t="s">
        <v>1131</v>
      </c>
      <c r="J226" s="62" t="s">
        <v>744</v>
      </c>
      <c r="K226" s="16" t="s">
        <v>1468</v>
      </c>
      <c r="L226" s="16" t="s">
        <v>1074</v>
      </c>
      <c r="M226" s="60" t="s">
        <v>1130</v>
      </c>
      <c r="N226" s="60" t="s">
        <v>1435</v>
      </c>
      <c r="O226" s="60" t="s">
        <v>1351</v>
      </c>
      <c r="P226" s="60">
        <v>99</v>
      </c>
      <c r="Q226" s="5">
        <v>400000000</v>
      </c>
      <c r="R226" s="113">
        <v>400000000</v>
      </c>
      <c r="S226" s="75"/>
      <c r="T226" s="75"/>
      <c r="U226" s="75"/>
      <c r="V226" s="75"/>
      <c r="W226" s="75"/>
      <c r="X226" s="75"/>
      <c r="Y226" s="164">
        <f t="shared" si="14"/>
        <v>400000000</v>
      </c>
      <c r="Z226" s="164">
        <f t="shared" si="17"/>
        <v>0</v>
      </c>
      <c r="AA226" s="44">
        <v>400000000</v>
      </c>
      <c r="AB226" s="44">
        <v>360000000</v>
      </c>
      <c r="AC226" s="22">
        <v>360000000</v>
      </c>
      <c r="AD226" s="44"/>
      <c r="AE226" s="44"/>
      <c r="AF226" s="44"/>
      <c r="AG226" s="44"/>
      <c r="AH226" s="44"/>
      <c r="AI226" s="44"/>
      <c r="AJ226" s="75"/>
      <c r="AK226" s="75"/>
      <c r="AL226" s="75"/>
      <c r="AM226" s="127">
        <f t="shared" si="15"/>
        <v>360000000</v>
      </c>
      <c r="AN226" s="165">
        <f t="shared" si="16"/>
        <v>0</v>
      </c>
      <c r="AO226" s="42" t="s">
        <v>38</v>
      </c>
      <c r="AP226" s="60" t="s">
        <v>38</v>
      </c>
      <c r="AS226" s="51"/>
    </row>
    <row r="227" spans="1:45" hidden="1" x14ac:dyDescent="0.25">
      <c r="A227" s="149">
        <v>1515</v>
      </c>
      <c r="B227" s="42" t="s">
        <v>31</v>
      </c>
      <c r="C227" s="60" t="s">
        <v>584</v>
      </c>
      <c r="D227" s="60" t="s">
        <v>586</v>
      </c>
      <c r="E227" s="60" t="s">
        <v>149</v>
      </c>
      <c r="F227" s="183" t="s">
        <v>1501</v>
      </c>
      <c r="G227" s="62">
        <v>99</v>
      </c>
      <c r="H227" s="32" t="s">
        <v>17</v>
      </c>
      <c r="I227" s="60" t="s">
        <v>585</v>
      </c>
      <c r="J227" s="62" t="s">
        <v>745</v>
      </c>
      <c r="K227" s="60" t="s">
        <v>1094</v>
      </c>
      <c r="L227" s="60" t="s">
        <v>1174</v>
      </c>
      <c r="M227" s="60" t="s">
        <v>1132</v>
      </c>
      <c r="N227" s="60" t="s">
        <v>1352</v>
      </c>
      <c r="O227" s="60"/>
      <c r="P227" s="60"/>
      <c r="Q227" s="2">
        <v>4482000000</v>
      </c>
      <c r="R227" s="75"/>
      <c r="S227" s="75"/>
      <c r="T227" s="75"/>
      <c r="U227" s="75"/>
      <c r="V227" s="75"/>
      <c r="W227" s="75"/>
      <c r="X227" s="75"/>
      <c r="Y227" s="164">
        <f t="shared" si="14"/>
        <v>0</v>
      </c>
      <c r="Z227" s="164">
        <f t="shared" si="17"/>
        <v>4482000000</v>
      </c>
      <c r="AA227" s="44">
        <v>4482000000</v>
      </c>
      <c r="AB227" s="44">
        <v>4033800000</v>
      </c>
      <c r="AC227" s="44">
        <v>2172739188</v>
      </c>
      <c r="AD227" s="44">
        <v>272293524</v>
      </c>
      <c r="AE227" s="44"/>
      <c r="AF227" s="44"/>
      <c r="AG227" s="44"/>
      <c r="AH227" s="44"/>
      <c r="AI227" s="44"/>
      <c r="AJ227" s="75"/>
      <c r="AK227" s="75"/>
      <c r="AL227" s="75"/>
      <c r="AM227" s="127">
        <f t="shared" si="15"/>
        <v>2445032712</v>
      </c>
      <c r="AN227" s="165">
        <f t="shared" si="16"/>
        <v>1588767288</v>
      </c>
      <c r="AO227" s="42" t="s">
        <v>35</v>
      </c>
      <c r="AP227" s="60"/>
      <c r="AS227" s="51"/>
    </row>
    <row r="228" spans="1:45" x14ac:dyDescent="0.25">
      <c r="A228" s="144">
        <v>778</v>
      </c>
      <c r="B228" s="42" t="s">
        <v>67</v>
      </c>
      <c r="C228" s="60" t="s">
        <v>587</v>
      </c>
      <c r="D228" s="60" t="s">
        <v>590</v>
      </c>
      <c r="E228" s="60" t="s">
        <v>64</v>
      </c>
      <c r="F228" s="183" t="s">
        <v>1501</v>
      </c>
      <c r="G228" s="62">
        <v>99</v>
      </c>
      <c r="H228" s="32" t="s">
        <v>16</v>
      </c>
      <c r="I228" s="60" t="s">
        <v>588</v>
      </c>
      <c r="J228" s="62" t="s">
        <v>746</v>
      </c>
      <c r="K228" s="60" t="s">
        <v>592</v>
      </c>
      <c r="L228" s="60" t="s">
        <v>1281</v>
      </c>
      <c r="M228" s="60" t="s">
        <v>1133</v>
      </c>
      <c r="N228" s="60" t="s">
        <v>589</v>
      </c>
      <c r="O228" s="60" t="s">
        <v>635</v>
      </c>
      <c r="P228" s="60">
        <v>99</v>
      </c>
      <c r="Q228" s="5">
        <v>711821100</v>
      </c>
      <c r="R228" s="75">
        <v>520000000</v>
      </c>
      <c r="S228" s="75"/>
      <c r="T228" s="75"/>
      <c r="U228" s="75"/>
      <c r="V228" s="75"/>
      <c r="W228" s="75"/>
      <c r="X228" s="75"/>
      <c r="Y228" s="164">
        <f t="shared" si="14"/>
        <v>520000000</v>
      </c>
      <c r="Z228" s="164">
        <f t="shared" si="17"/>
        <v>191821100</v>
      </c>
      <c r="AA228" s="44">
        <v>711821100</v>
      </c>
      <c r="AB228" s="44">
        <v>640638990</v>
      </c>
      <c r="AC228" s="44">
        <v>287000000</v>
      </c>
      <c r="AD228" s="44"/>
      <c r="AE228" s="44"/>
      <c r="AF228" s="44"/>
      <c r="AG228" s="44"/>
      <c r="AH228" s="44"/>
      <c r="AI228" s="44"/>
      <c r="AJ228" s="75"/>
      <c r="AK228" s="75"/>
      <c r="AL228" s="75"/>
      <c r="AM228" s="127">
        <f t="shared" si="15"/>
        <v>287000000</v>
      </c>
      <c r="AN228" s="165">
        <f t="shared" si="16"/>
        <v>353638990</v>
      </c>
      <c r="AO228" s="42" t="s">
        <v>35</v>
      </c>
      <c r="AP228" s="60" t="s">
        <v>38</v>
      </c>
      <c r="AS228" s="51"/>
    </row>
    <row r="229" spans="1:45" x14ac:dyDescent="0.25">
      <c r="A229" s="144">
        <v>1404</v>
      </c>
      <c r="B229" s="42" t="s">
        <v>67</v>
      </c>
      <c r="C229" s="60" t="s">
        <v>587</v>
      </c>
      <c r="D229" s="60" t="s">
        <v>593</v>
      </c>
      <c r="E229" s="60" t="s">
        <v>110</v>
      </c>
      <c r="F229" s="183" t="s">
        <v>1501</v>
      </c>
      <c r="G229" s="62">
        <v>99</v>
      </c>
      <c r="H229" s="32" t="s">
        <v>17</v>
      </c>
      <c r="I229" s="60" t="s">
        <v>591</v>
      </c>
      <c r="J229" s="62" t="s">
        <v>747</v>
      </c>
      <c r="K229" s="60" t="s">
        <v>592</v>
      </c>
      <c r="L229" s="60" t="s">
        <v>596</v>
      </c>
      <c r="M229" s="60" t="s">
        <v>1134</v>
      </c>
      <c r="N229" s="60" t="s">
        <v>589</v>
      </c>
      <c r="O229" s="119" t="s">
        <v>1135</v>
      </c>
      <c r="P229" s="60">
        <v>1400</v>
      </c>
      <c r="Q229" s="2">
        <v>4500000000</v>
      </c>
      <c r="R229" s="75">
        <v>1012500000</v>
      </c>
      <c r="S229" s="75">
        <v>112500000</v>
      </c>
      <c r="T229" s="75">
        <v>450000000</v>
      </c>
      <c r="U229" s="75">
        <v>50000000</v>
      </c>
      <c r="V229" s="75"/>
      <c r="W229" s="75"/>
      <c r="X229" s="75"/>
      <c r="Y229" s="164">
        <f t="shared" si="14"/>
        <v>1625000000</v>
      </c>
      <c r="Z229" s="164">
        <f t="shared" si="17"/>
        <v>2875000000</v>
      </c>
      <c r="AA229" s="44">
        <v>4500000000</v>
      </c>
      <c r="AB229" s="44">
        <v>4050000000</v>
      </c>
      <c r="AC229" s="44">
        <v>1012500000</v>
      </c>
      <c r="AD229" s="44">
        <v>450000000</v>
      </c>
      <c r="AE229" s="44">
        <v>1113313275</v>
      </c>
      <c r="AF229" s="44">
        <v>1199325343</v>
      </c>
      <c r="AG229" s="44"/>
      <c r="AH229" s="44"/>
      <c r="AI229" s="44"/>
      <c r="AJ229" s="75"/>
      <c r="AK229" s="75"/>
      <c r="AL229" s="75"/>
      <c r="AM229" s="127">
        <f t="shared" si="15"/>
        <v>3775138618</v>
      </c>
      <c r="AN229" s="165">
        <f t="shared" si="16"/>
        <v>274861382</v>
      </c>
      <c r="AO229" s="42" t="s">
        <v>35</v>
      </c>
      <c r="AP229" s="60" t="s">
        <v>38</v>
      </c>
      <c r="AS229" s="51"/>
    </row>
    <row r="230" spans="1:45" hidden="1" x14ac:dyDescent="0.25">
      <c r="A230" s="149">
        <v>1516</v>
      </c>
      <c r="B230" s="42" t="s">
        <v>31</v>
      </c>
      <c r="C230" s="32" t="s">
        <v>572</v>
      </c>
      <c r="D230" s="60" t="s">
        <v>595</v>
      </c>
      <c r="E230" s="60" t="s">
        <v>77</v>
      </c>
      <c r="F230" s="183" t="s">
        <v>1504</v>
      </c>
      <c r="G230" s="62">
        <v>99</v>
      </c>
      <c r="H230" s="32" t="s">
        <v>17</v>
      </c>
      <c r="I230" s="60" t="s">
        <v>594</v>
      </c>
      <c r="J230" s="62" t="s">
        <v>833</v>
      </c>
      <c r="K230" s="60" t="s">
        <v>1469</v>
      </c>
      <c r="L230" s="60" t="s">
        <v>687</v>
      </c>
      <c r="M230" s="60" t="s">
        <v>1136</v>
      </c>
      <c r="N230" s="60" t="s">
        <v>1259</v>
      </c>
      <c r="O230" s="60"/>
      <c r="P230" s="60"/>
      <c r="Q230" s="5">
        <v>1200000000</v>
      </c>
      <c r="R230" s="112">
        <v>500000000</v>
      </c>
      <c r="S230" s="75"/>
      <c r="T230" s="75"/>
      <c r="U230" s="75"/>
      <c r="V230" s="75"/>
      <c r="W230" s="75"/>
      <c r="X230" s="75"/>
      <c r="Y230" s="164">
        <f t="shared" si="14"/>
        <v>500000000</v>
      </c>
      <c r="Z230" s="164">
        <f t="shared" si="17"/>
        <v>700000000</v>
      </c>
      <c r="AA230" s="44">
        <v>1200000000</v>
      </c>
      <c r="AB230" s="44">
        <v>1080000000</v>
      </c>
      <c r="AC230" s="112">
        <v>450000000</v>
      </c>
      <c r="AD230" s="44"/>
      <c r="AE230" s="44"/>
      <c r="AF230" s="44"/>
      <c r="AG230" s="44"/>
      <c r="AH230" s="44"/>
      <c r="AI230" s="44"/>
      <c r="AJ230" s="75"/>
      <c r="AK230" s="75"/>
      <c r="AL230" s="75"/>
      <c r="AM230" s="127">
        <f t="shared" si="15"/>
        <v>450000000</v>
      </c>
      <c r="AN230" s="165">
        <f t="shared" si="16"/>
        <v>630000000</v>
      </c>
      <c r="AO230" s="42" t="s">
        <v>35</v>
      </c>
      <c r="AP230" s="60"/>
      <c r="AS230" s="51"/>
    </row>
    <row r="231" spans="1:45" hidden="1" x14ac:dyDescent="0.25">
      <c r="A231" s="149">
        <v>1494</v>
      </c>
      <c r="B231" s="42" t="s">
        <v>31</v>
      </c>
      <c r="C231" s="60" t="s">
        <v>603</v>
      </c>
      <c r="D231" s="60" t="s">
        <v>605</v>
      </c>
      <c r="E231" s="60" t="s">
        <v>57</v>
      </c>
      <c r="F231" s="183" t="s">
        <v>1502</v>
      </c>
      <c r="G231" s="62">
        <v>99</v>
      </c>
      <c r="H231" s="32" t="s">
        <v>17</v>
      </c>
      <c r="I231" s="60">
        <v>315388</v>
      </c>
      <c r="J231" s="62" t="s">
        <v>748</v>
      </c>
      <c r="K231" s="60" t="s">
        <v>604</v>
      </c>
      <c r="L231" s="60" t="s">
        <v>606</v>
      </c>
      <c r="M231" s="60" t="s">
        <v>1137</v>
      </c>
      <c r="N231" s="60" t="s">
        <v>604</v>
      </c>
      <c r="O231" s="60"/>
      <c r="P231" s="60"/>
      <c r="Q231" s="5">
        <v>323000000</v>
      </c>
      <c r="R231" s="75"/>
      <c r="S231" s="75"/>
      <c r="T231" s="75"/>
      <c r="U231" s="75"/>
      <c r="V231" s="75"/>
      <c r="W231" s="75"/>
      <c r="X231" s="75"/>
      <c r="Y231" s="164">
        <f t="shared" si="14"/>
        <v>0</v>
      </c>
      <c r="Z231" s="164">
        <f t="shared" si="17"/>
        <v>323000000</v>
      </c>
      <c r="AA231" s="75">
        <v>323000000</v>
      </c>
      <c r="AB231" s="75">
        <v>290700000</v>
      </c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127">
        <f t="shared" si="15"/>
        <v>0</v>
      </c>
      <c r="AN231" s="165">
        <f t="shared" si="16"/>
        <v>290700000</v>
      </c>
      <c r="AO231" s="42" t="s">
        <v>35</v>
      </c>
      <c r="AP231" s="60"/>
      <c r="AS231" s="51"/>
    </row>
    <row r="232" spans="1:45" hidden="1" x14ac:dyDescent="0.25">
      <c r="A232" s="149">
        <v>4</v>
      </c>
      <c r="B232" s="42" t="s">
        <v>31</v>
      </c>
      <c r="C232" s="60" t="s">
        <v>619</v>
      </c>
      <c r="D232" s="60" t="s">
        <v>616</v>
      </c>
      <c r="E232" s="60" t="s">
        <v>74</v>
      </c>
      <c r="F232" s="183" t="s">
        <v>1502</v>
      </c>
      <c r="G232" s="62">
        <v>99</v>
      </c>
      <c r="H232" s="32" t="s">
        <v>17</v>
      </c>
      <c r="I232" s="60" t="s">
        <v>617</v>
      </c>
      <c r="J232" s="62" t="s">
        <v>680</v>
      </c>
      <c r="K232" s="60" t="s">
        <v>1470</v>
      </c>
      <c r="L232" s="60" t="s">
        <v>1473</v>
      </c>
      <c r="M232" s="60" t="s">
        <v>1138</v>
      </c>
      <c r="N232" s="60" t="s">
        <v>618</v>
      </c>
      <c r="O232" s="60"/>
      <c r="P232" s="60"/>
      <c r="Q232" s="5">
        <v>350000000</v>
      </c>
      <c r="R232" s="75">
        <v>350000000</v>
      </c>
      <c r="S232" s="75"/>
      <c r="T232" s="75"/>
      <c r="U232" s="75"/>
      <c r="V232" s="75"/>
      <c r="W232" s="75"/>
      <c r="X232" s="75"/>
      <c r="Y232" s="164">
        <f t="shared" si="14"/>
        <v>350000000</v>
      </c>
      <c r="Z232" s="164">
        <f t="shared" si="17"/>
        <v>0</v>
      </c>
      <c r="AA232" s="75">
        <v>350000000</v>
      </c>
      <c r="AB232" s="75">
        <v>315000000</v>
      </c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127">
        <f t="shared" si="15"/>
        <v>0</v>
      </c>
      <c r="AN232" s="165">
        <f t="shared" si="16"/>
        <v>315000000</v>
      </c>
      <c r="AO232" s="42" t="s">
        <v>38</v>
      </c>
      <c r="AP232" s="60"/>
      <c r="AS232" s="51"/>
    </row>
    <row r="233" spans="1:45" x14ac:dyDescent="0.25">
      <c r="A233" s="144">
        <v>1439</v>
      </c>
      <c r="B233" s="42" t="s">
        <v>67</v>
      </c>
      <c r="C233" s="60" t="s">
        <v>554</v>
      </c>
      <c r="D233" s="60" t="s">
        <v>622</v>
      </c>
      <c r="E233" s="60" t="s">
        <v>404</v>
      </c>
      <c r="F233" s="60"/>
      <c r="G233" s="62">
        <v>99</v>
      </c>
      <c r="H233" s="32" t="s">
        <v>16</v>
      </c>
      <c r="I233" s="60" t="s">
        <v>620</v>
      </c>
      <c r="J233" s="62" t="s">
        <v>746</v>
      </c>
      <c r="K233" s="60" t="s">
        <v>1471</v>
      </c>
      <c r="L233" s="60" t="s">
        <v>1472</v>
      </c>
      <c r="M233" s="60" t="s">
        <v>1139</v>
      </c>
      <c r="N233" s="60" t="s">
        <v>621</v>
      </c>
      <c r="O233" s="60" t="s">
        <v>876</v>
      </c>
      <c r="P233" s="60">
        <v>1401</v>
      </c>
      <c r="Q233" s="2">
        <v>500000000</v>
      </c>
      <c r="R233" s="75">
        <v>500000000</v>
      </c>
      <c r="S233" s="75"/>
      <c r="T233" s="75"/>
      <c r="U233" s="75"/>
      <c r="V233" s="75"/>
      <c r="W233" s="75"/>
      <c r="X233" s="75"/>
      <c r="Y233" s="164">
        <f t="shared" si="14"/>
        <v>500000000</v>
      </c>
      <c r="Z233" s="164">
        <f t="shared" si="17"/>
        <v>0</v>
      </c>
      <c r="AA233" s="75">
        <v>500000000</v>
      </c>
      <c r="AB233" s="75">
        <v>450000000</v>
      </c>
      <c r="AC233" s="45">
        <v>112500000</v>
      </c>
      <c r="AD233" s="75">
        <v>337500000</v>
      </c>
      <c r="AE233" s="75"/>
      <c r="AF233" s="75"/>
      <c r="AG233" s="75"/>
      <c r="AH233" s="75"/>
      <c r="AI233" s="75"/>
      <c r="AJ233" s="75"/>
      <c r="AK233" s="75"/>
      <c r="AL233" s="75"/>
      <c r="AM233" s="127">
        <f t="shared" si="15"/>
        <v>450000000</v>
      </c>
      <c r="AN233" s="165">
        <f t="shared" si="16"/>
        <v>0</v>
      </c>
      <c r="AO233" s="42" t="s">
        <v>38</v>
      </c>
      <c r="AP233" s="60" t="s">
        <v>38</v>
      </c>
      <c r="AS233" s="51"/>
    </row>
    <row r="234" spans="1:45" hidden="1" x14ac:dyDescent="0.25">
      <c r="A234" s="149">
        <v>1520</v>
      </c>
      <c r="B234" s="42" t="s">
        <v>31</v>
      </c>
      <c r="C234" s="60" t="s">
        <v>623</v>
      </c>
      <c r="D234" s="60" t="s">
        <v>626</v>
      </c>
      <c r="E234" s="60" t="s">
        <v>68</v>
      </c>
      <c r="F234" s="60"/>
      <c r="G234" s="62">
        <v>99</v>
      </c>
      <c r="H234" s="32" t="s">
        <v>16</v>
      </c>
      <c r="I234" s="60" t="s">
        <v>624</v>
      </c>
      <c r="J234" s="62" t="s">
        <v>835</v>
      </c>
      <c r="K234" s="60" t="s">
        <v>1140</v>
      </c>
      <c r="L234" s="60" t="s">
        <v>1141</v>
      </c>
      <c r="M234" s="60" t="s">
        <v>1142</v>
      </c>
      <c r="N234" s="60" t="s">
        <v>625</v>
      </c>
      <c r="O234" s="60"/>
      <c r="P234" s="60"/>
      <c r="Q234" s="5">
        <v>500000000</v>
      </c>
      <c r="R234" s="75"/>
      <c r="S234" s="75"/>
      <c r="T234" s="75"/>
      <c r="U234" s="75"/>
      <c r="V234" s="75"/>
      <c r="W234" s="75"/>
      <c r="X234" s="75"/>
      <c r="Y234" s="164">
        <f t="shared" si="14"/>
        <v>0</v>
      </c>
      <c r="Z234" s="164">
        <f t="shared" si="17"/>
        <v>500000000</v>
      </c>
      <c r="AA234" s="75">
        <v>500000000</v>
      </c>
      <c r="AB234" s="75">
        <v>450000000</v>
      </c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127">
        <f t="shared" si="15"/>
        <v>0</v>
      </c>
      <c r="AN234" s="165">
        <f t="shared" si="16"/>
        <v>450000000</v>
      </c>
      <c r="AO234" s="42" t="s">
        <v>35</v>
      </c>
      <c r="AP234" s="60"/>
      <c r="AS234" s="51"/>
    </row>
    <row r="235" spans="1:45" ht="15" hidden="1" customHeight="1" x14ac:dyDescent="0.25">
      <c r="A235" s="149">
        <v>1481</v>
      </c>
      <c r="B235" s="42" t="s">
        <v>31</v>
      </c>
      <c r="C235" s="60" t="s">
        <v>629</v>
      </c>
      <c r="D235" s="60" t="s">
        <v>627</v>
      </c>
      <c r="E235" s="60" t="s">
        <v>628</v>
      </c>
      <c r="F235" s="60" t="s">
        <v>1503</v>
      </c>
      <c r="G235" s="62">
        <v>99</v>
      </c>
      <c r="H235" s="184" t="s">
        <v>17</v>
      </c>
      <c r="I235" s="66" t="s">
        <v>630</v>
      </c>
      <c r="J235" s="62" t="s">
        <v>749</v>
      </c>
      <c r="K235" s="92" t="s">
        <v>1282</v>
      </c>
      <c r="L235" s="60" t="s">
        <v>1283</v>
      </c>
      <c r="M235" s="60" t="s">
        <v>1143</v>
      </c>
      <c r="N235" s="60" t="s">
        <v>1391</v>
      </c>
      <c r="O235" s="60"/>
      <c r="P235" s="60"/>
      <c r="Q235" s="105">
        <v>99400000</v>
      </c>
      <c r="R235" s="159">
        <v>33250000</v>
      </c>
      <c r="S235" s="75"/>
      <c r="T235" s="75"/>
      <c r="U235" s="75"/>
      <c r="V235" s="75"/>
      <c r="W235" s="75"/>
      <c r="X235" s="75"/>
      <c r="Y235" s="164">
        <f t="shared" si="14"/>
        <v>33250000</v>
      </c>
      <c r="Z235" s="164">
        <f t="shared" si="17"/>
        <v>66150000</v>
      </c>
      <c r="AA235" s="75">
        <v>99750000</v>
      </c>
      <c r="AB235" s="75">
        <v>99750000</v>
      </c>
      <c r="AC235" s="75">
        <v>29925000</v>
      </c>
      <c r="AD235" s="75"/>
      <c r="AE235" s="75"/>
      <c r="AF235" s="75"/>
      <c r="AG235" s="75"/>
      <c r="AH235" s="75"/>
      <c r="AI235" s="75"/>
      <c r="AJ235" s="75"/>
      <c r="AK235" s="75"/>
      <c r="AL235" s="75"/>
      <c r="AM235" s="127">
        <f t="shared" si="15"/>
        <v>29925000</v>
      </c>
      <c r="AN235" s="165">
        <f t="shared" si="16"/>
        <v>69825000</v>
      </c>
      <c r="AO235" s="42" t="s">
        <v>38</v>
      </c>
      <c r="AP235" s="60"/>
      <c r="AS235" s="51"/>
    </row>
    <row r="236" spans="1:45" ht="15" hidden="1" customHeight="1" x14ac:dyDescent="0.25">
      <c r="A236" s="149">
        <v>1521</v>
      </c>
      <c r="B236" s="42" t="s">
        <v>31</v>
      </c>
      <c r="C236" s="60" t="s">
        <v>631</v>
      </c>
      <c r="D236" s="60" t="s">
        <v>633</v>
      </c>
      <c r="E236" s="60" t="s">
        <v>634</v>
      </c>
      <c r="F236" s="60"/>
      <c r="G236" s="62">
        <v>99</v>
      </c>
      <c r="H236" s="184" t="s">
        <v>17</v>
      </c>
      <c r="I236" s="66" t="s">
        <v>632</v>
      </c>
      <c r="J236" s="62" t="s">
        <v>750</v>
      </c>
      <c r="K236" s="92" t="s">
        <v>752</v>
      </c>
      <c r="L236" s="60" t="s">
        <v>878</v>
      </c>
      <c r="M236" s="60"/>
      <c r="N236" s="60"/>
      <c r="O236" s="60"/>
      <c r="P236" s="60"/>
      <c r="Q236" s="75">
        <v>244500000</v>
      </c>
      <c r="R236" s="75"/>
      <c r="S236" s="75"/>
      <c r="T236" s="75"/>
      <c r="U236" s="75"/>
      <c r="V236" s="75"/>
      <c r="W236" s="75"/>
      <c r="X236" s="75"/>
      <c r="Y236" s="164">
        <f t="shared" si="14"/>
        <v>0</v>
      </c>
      <c r="Z236" s="164">
        <f t="shared" si="17"/>
        <v>244500000</v>
      </c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127">
        <f t="shared" si="15"/>
        <v>0</v>
      </c>
      <c r="AN236" s="165">
        <f t="shared" si="16"/>
        <v>0</v>
      </c>
      <c r="AO236" s="42" t="s">
        <v>35</v>
      </c>
      <c r="AP236" s="60"/>
      <c r="AS236" s="51"/>
    </row>
    <row r="237" spans="1:45" x14ac:dyDescent="0.25">
      <c r="A237" s="144">
        <v>1435</v>
      </c>
      <c r="B237" s="42" t="s">
        <v>67</v>
      </c>
      <c r="C237" s="60" t="s">
        <v>637</v>
      </c>
      <c r="D237" s="60" t="s">
        <v>638</v>
      </c>
      <c r="E237" s="19" t="s">
        <v>66</v>
      </c>
      <c r="F237" s="183" t="s">
        <v>1501</v>
      </c>
      <c r="G237" s="62">
        <v>99</v>
      </c>
      <c r="H237" s="32" t="s">
        <v>16</v>
      </c>
      <c r="I237" s="60">
        <v>43049</v>
      </c>
      <c r="J237" s="62" t="s">
        <v>645</v>
      </c>
      <c r="K237" s="60" t="s">
        <v>1474</v>
      </c>
      <c r="L237" s="60" t="s">
        <v>654</v>
      </c>
      <c r="M237" s="60" t="s">
        <v>1144</v>
      </c>
      <c r="N237" s="60" t="s">
        <v>743</v>
      </c>
      <c r="O237" s="60" t="s">
        <v>902</v>
      </c>
      <c r="P237" s="60">
        <v>1400</v>
      </c>
      <c r="Q237" s="75">
        <v>800000000</v>
      </c>
      <c r="R237" s="75">
        <v>200000000</v>
      </c>
      <c r="S237" s="75">
        <v>200000000</v>
      </c>
      <c r="T237" s="75">
        <v>320000000</v>
      </c>
      <c r="U237" s="75"/>
      <c r="V237" s="75"/>
      <c r="W237" s="75"/>
      <c r="X237" s="75"/>
      <c r="Y237" s="164">
        <f t="shared" si="14"/>
        <v>720000000</v>
      </c>
      <c r="Z237" s="164">
        <f t="shared" si="17"/>
        <v>80000000</v>
      </c>
      <c r="AA237" s="75">
        <v>400000000</v>
      </c>
      <c r="AB237" s="75">
        <v>360000000</v>
      </c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127">
        <f t="shared" si="15"/>
        <v>0</v>
      </c>
      <c r="AN237" s="165">
        <f t="shared" si="16"/>
        <v>360000000</v>
      </c>
      <c r="AO237" s="42" t="s">
        <v>38</v>
      </c>
      <c r="AP237" s="60"/>
      <c r="AS237" s="51"/>
    </row>
    <row r="238" spans="1:45" x14ac:dyDescent="0.25">
      <c r="A238" s="144">
        <v>1498</v>
      </c>
      <c r="B238" s="42" t="s">
        <v>67</v>
      </c>
      <c r="C238" s="60" t="s">
        <v>637</v>
      </c>
      <c r="D238" s="60" t="s">
        <v>639</v>
      </c>
      <c r="E238" s="60" t="s">
        <v>640</v>
      </c>
      <c r="F238" s="60"/>
      <c r="G238" s="19">
        <v>99</v>
      </c>
      <c r="H238" s="32" t="s">
        <v>16</v>
      </c>
      <c r="I238" s="60">
        <v>43049</v>
      </c>
      <c r="J238" s="32" t="s">
        <v>645</v>
      </c>
      <c r="K238" s="60" t="s">
        <v>1474</v>
      </c>
      <c r="L238" s="60" t="s">
        <v>654</v>
      </c>
      <c r="M238" s="60" t="s">
        <v>1145</v>
      </c>
      <c r="N238" s="30" t="s">
        <v>618</v>
      </c>
      <c r="O238" s="30"/>
      <c r="P238" s="30"/>
      <c r="Q238" s="75" t="s">
        <v>1514</v>
      </c>
      <c r="R238" s="75">
        <v>200000000</v>
      </c>
      <c r="S238" s="75">
        <v>200000000</v>
      </c>
      <c r="T238" s="75">
        <v>320000000</v>
      </c>
      <c r="U238" s="75"/>
      <c r="V238" s="75"/>
      <c r="W238" s="75"/>
      <c r="X238" s="75"/>
      <c r="Y238" s="164">
        <f t="shared" si="14"/>
        <v>720000000</v>
      </c>
      <c r="Z238" s="164">
        <f t="shared" si="17"/>
        <v>-720000000</v>
      </c>
      <c r="AA238" s="75">
        <v>400000000</v>
      </c>
      <c r="AB238" s="75">
        <v>360000000</v>
      </c>
      <c r="AC238" s="75">
        <v>90000000</v>
      </c>
      <c r="AD238" s="75">
        <v>90000000</v>
      </c>
      <c r="AE238" s="75">
        <v>162000000</v>
      </c>
      <c r="AF238" s="75"/>
      <c r="AG238" s="75"/>
      <c r="AH238" s="75"/>
      <c r="AI238" s="75"/>
      <c r="AJ238" s="75"/>
      <c r="AK238" s="75"/>
      <c r="AL238" s="75"/>
      <c r="AM238" s="127">
        <f t="shared" si="15"/>
        <v>342000000</v>
      </c>
      <c r="AN238" s="165">
        <f t="shared" si="16"/>
        <v>18000000</v>
      </c>
      <c r="AO238" s="42" t="s">
        <v>38</v>
      </c>
      <c r="AP238" s="60"/>
      <c r="AS238" s="51"/>
    </row>
    <row r="239" spans="1:45" x14ac:dyDescent="0.25">
      <c r="A239" s="144">
        <v>96</v>
      </c>
      <c r="B239" s="42" t="s">
        <v>67</v>
      </c>
      <c r="C239" s="60" t="s">
        <v>658</v>
      </c>
      <c r="D239" s="60" t="s">
        <v>660</v>
      </c>
      <c r="E239" s="60" t="s">
        <v>141</v>
      </c>
      <c r="F239" s="183" t="s">
        <v>1501</v>
      </c>
      <c r="G239" s="23">
        <v>99</v>
      </c>
      <c r="H239" s="93" t="s">
        <v>17</v>
      </c>
      <c r="I239" s="60" t="s">
        <v>659</v>
      </c>
      <c r="J239" s="60" t="s">
        <v>609</v>
      </c>
      <c r="K239" s="60" t="s">
        <v>610</v>
      </c>
      <c r="L239" s="60" t="s">
        <v>661</v>
      </c>
      <c r="M239" s="60" t="s">
        <v>1146</v>
      </c>
      <c r="N239" s="30" t="s">
        <v>743</v>
      </c>
      <c r="O239" s="157" t="s">
        <v>876</v>
      </c>
      <c r="P239" s="157">
        <v>1401</v>
      </c>
      <c r="Q239" s="75">
        <v>350000000</v>
      </c>
      <c r="R239" s="75">
        <v>315000000</v>
      </c>
      <c r="S239" s="75"/>
      <c r="T239" s="75"/>
      <c r="U239" s="75"/>
      <c r="V239" s="75"/>
      <c r="W239" s="75"/>
      <c r="X239" s="75"/>
      <c r="Y239" s="164">
        <f t="shared" si="14"/>
        <v>315000000</v>
      </c>
      <c r="Z239" s="164">
        <f t="shared" si="17"/>
        <v>35000000</v>
      </c>
      <c r="AA239" s="75">
        <v>350000000</v>
      </c>
      <c r="AB239" s="75">
        <v>315000000</v>
      </c>
      <c r="AC239" s="75">
        <v>78750000</v>
      </c>
      <c r="AD239" s="75">
        <v>31500000</v>
      </c>
      <c r="AE239" s="75"/>
      <c r="AF239" s="75"/>
      <c r="AG239" s="75"/>
      <c r="AH239" s="75"/>
      <c r="AI239" s="75"/>
      <c r="AJ239" s="75"/>
      <c r="AK239" s="75"/>
      <c r="AL239" s="75"/>
      <c r="AM239" s="127">
        <f t="shared" si="15"/>
        <v>110250000</v>
      </c>
      <c r="AN239" s="165">
        <f t="shared" si="16"/>
        <v>204750000</v>
      </c>
      <c r="AO239" s="42" t="s">
        <v>38</v>
      </c>
      <c r="AP239" s="60"/>
      <c r="AS239" s="51"/>
    </row>
    <row r="240" spans="1:45" x14ac:dyDescent="0.25">
      <c r="A240" s="144">
        <v>779</v>
      </c>
      <c r="B240" s="42" t="s">
        <v>67</v>
      </c>
      <c r="C240" s="60" t="s">
        <v>658</v>
      </c>
      <c r="D240" s="60" t="s">
        <v>663</v>
      </c>
      <c r="E240" s="60" t="s">
        <v>200</v>
      </c>
      <c r="F240" s="183" t="s">
        <v>1502</v>
      </c>
      <c r="G240" s="23">
        <v>99</v>
      </c>
      <c r="H240" s="93" t="s">
        <v>17</v>
      </c>
      <c r="I240" s="60" t="s">
        <v>662</v>
      </c>
      <c r="J240" s="60" t="s">
        <v>609</v>
      </c>
      <c r="K240" s="60" t="s">
        <v>610</v>
      </c>
      <c r="L240" s="60" t="s">
        <v>661</v>
      </c>
      <c r="M240" s="60" t="s">
        <v>1148</v>
      </c>
      <c r="N240" s="30" t="s">
        <v>743</v>
      </c>
      <c r="O240" s="157" t="s">
        <v>1436</v>
      </c>
      <c r="P240" s="157">
        <v>1401</v>
      </c>
      <c r="Q240" s="75">
        <v>450000000</v>
      </c>
      <c r="R240" s="75">
        <v>405000000</v>
      </c>
      <c r="S240" s="159">
        <v>45000000</v>
      </c>
      <c r="T240" s="75"/>
      <c r="U240" s="75"/>
      <c r="V240" s="75"/>
      <c r="W240" s="75"/>
      <c r="X240" s="75"/>
      <c r="Y240" s="164">
        <f t="shared" si="14"/>
        <v>450000000</v>
      </c>
      <c r="Z240" s="164">
        <f t="shared" si="17"/>
        <v>0</v>
      </c>
      <c r="AA240" s="75">
        <v>450000000</v>
      </c>
      <c r="AB240" s="75">
        <v>405000000</v>
      </c>
      <c r="AC240" s="75">
        <v>101250000</v>
      </c>
      <c r="AD240" s="75">
        <v>283500000</v>
      </c>
      <c r="AE240" s="75"/>
      <c r="AF240" s="75"/>
      <c r="AG240" s="75"/>
      <c r="AH240" s="75"/>
      <c r="AI240" s="75"/>
      <c r="AJ240" s="75"/>
      <c r="AK240" s="75"/>
      <c r="AL240" s="75"/>
      <c r="AM240" s="127">
        <f t="shared" si="15"/>
        <v>384750000</v>
      </c>
      <c r="AN240" s="165">
        <f t="shared" si="16"/>
        <v>20250000</v>
      </c>
      <c r="AO240" s="42" t="s">
        <v>38</v>
      </c>
      <c r="AP240" s="60"/>
      <c r="AS240" s="51"/>
    </row>
    <row r="241" spans="1:45" x14ac:dyDescent="0.25">
      <c r="A241" s="144">
        <v>786</v>
      </c>
      <c r="B241" s="42" t="s">
        <v>67</v>
      </c>
      <c r="C241" s="60" t="s">
        <v>664</v>
      </c>
      <c r="D241" s="60" t="s">
        <v>666</v>
      </c>
      <c r="E241" s="60" t="s">
        <v>204</v>
      </c>
      <c r="F241" s="60"/>
      <c r="G241" s="23">
        <v>99</v>
      </c>
      <c r="H241" s="93" t="s">
        <v>17</v>
      </c>
      <c r="I241" s="60" t="s">
        <v>665</v>
      </c>
      <c r="J241" s="60" t="s">
        <v>667</v>
      </c>
      <c r="K241" s="60" t="s">
        <v>667</v>
      </c>
      <c r="L241" s="60" t="s">
        <v>1404</v>
      </c>
      <c r="M241" s="60" t="s">
        <v>1147</v>
      </c>
      <c r="N241" s="30" t="s">
        <v>743</v>
      </c>
      <c r="O241" s="157" t="s">
        <v>1402</v>
      </c>
      <c r="P241" s="157">
        <v>1401</v>
      </c>
      <c r="Q241" s="75">
        <v>370000000</v>
      </c>
      <c r="R241" s="159">
        <v>370000000</v>
      </c>
      <c r="S241" s="75"/>
      <c r="T241" s="75"/>
      <c r="U241" s="75"/>
      <c r="V241" s="75"/>
      <c r="W241" s="75"/>
      <c r="X241" s="75"/>
      <c r="Y241" s="164">
        <f t="shared" si="14"/>
        <v>370000000</v>
      </c>
      <c r="Z241" s="164">
        <f t="shared" si="17"/>
        <v>0</v>
      </c>
      <c r="AA241" s="75">
        <v>370000000</v>
      </c>
      <c r="AB241" s="75">
        <v>333000000</v>
      </c>
      <c r="AC241" s="75">
        <v>314500000</v>
      </c>
      <c r="AD241" s="75"/>
      <c r="AE241" s="75"/>
      <c r="AF241" s="75"/>
      <c r="AG241" s="75"/>
      <c r="AH241" s="75"/>
      <c r="AI241" s="75"/>
      <c r="AJ241" s="75"/>
      <c r="AK241" s="75"/>
      <c r="AL241" s="75"/>
      <c r="AM241" s="127">
        <f t="shared" si="15"/>
        <v>314500000</v>
      </c>
      <c r="AN241" s="165">
        <f t="shared" si="16"/>
        <v>18500000</v>
      </c>
      <c r="AO241" s="42" t="s">
        <v>38</v>
      </c>
      <c r="AP241" s="60"/>
      <c r="AS241" s="51"/>
    </row>
    <row r="242" spans="1:45" x14ac:dyDescent="0.25">
      <c r="A242" s="144">
        <v>44</v>
      </c>
      <c r="B242" s="42" t="s">
        <v>67</v>
      </c>
      <c r="C242" s="60" t="s">
        <v>686</v>
      </c>
      <c r="D242" s="60" t="s">
        <v>681</v>
      </c>
      <c r="E242" s="60" t="s">
        <v>141</v>
      </c>
      <c r="F242" s="183" t="s">
        <v>1501</v>
      </c>
      <c r="G242" s="9">
        <v>99</v>
      </c>
      <c r="H242" s="93" t="s">
        <v>17</v>
      </c>
      <c r="I242" s="37" t="s">
        <v>682</v>
      </c>
      <c r="J242" s="60" t="s">
        <v>837</v>
      </c>
      <c r="K242" s="60" t="s">
        <v>687</v>
      </c>
      <c r="L242" s="60" t="s">
        <v>688</v>
      </c>
      <c r="M242" s="60" t="s">
        <v>1149</v>
      </c>
      <c r="N242" s="60" t="s">
        <v>1284</v>
      </c>
      <c r="O242" s="157" t="s">
        <v>1494</v>
      </c>
      <c r="P242" s="60">
        <v>1401</v>
      </c>
      <c r="Q242" s="75">
        <v>1330000000</v>
      </c>
      <c r="R242" s="75">
        <v>315000000</v>
      </c>
      <c r="S242" s="75"/>
      <c r="T242" s="75"/>
      <c r="U242" s="75"/>
      <c r="V242" s="75"/>
      <c r="W242" s="75"/>
      <c r="X242" s="75"/>
      <c r="Y242" s="164">
        <f t="shared" si="14"/>
        <v>315000000</v>
      </c>
      <c r="Z242" s="164">
        <f t="shared" si="17"/>
        <v>1015000000</v>
      </c>
      <c r="AA242" s="75">
        <v>1330000000</v>
      </c>
      <c r="AB242" s="75">
        <v>1197000000</v>
      </c>
      <c r="AC242" s="75">
        <v>283500000</v>
      </c>
      <c r="AD242" s="75"/>
      <c r="AE242" s="75"/>
      <c r="AF242" s="75"/>
      <c r="AG242" s="75"/>
      <c r="AH242" s="75"/>
      <c r="AI242" s="75"/>
      <c r="AJ242" s="75"/>
      <c r="AK242" s="75"/>
      <c r="AL242" s="75"/>
      <c r="AM242" s="127">
        <f t="shared" si="15"/>
        <v>283500000</v>
      </c>
      <c r="AN242" s="165">
        <f t="shared" si="16"/>
        <v>913500000</v>
      </c>
      <c r="AO242" s="42" t="s">
        <v>38</v>
      </c>
      <c r="AP242" s="60"/>
      <c r="AS242" s="51"/>
    </row>
    <row r="243" spans="1:45" x14ac:dyDescent="0.25">
      <c r="A243" s="144">
        <v>1490</v>
      </c>
      <c r="B243" s="42" t="s">
        <v>67</v>
      </c>
      <c r="C243" s="60" t="s">
        <v>693</v>
      </c>
      <c r="D243" s="60" t="s">
        <v>694</v>
      </c>
      <c r="E243" s="60" t="s">
        <v>697</v>
      </c>
      <c r="F243" s="60"/>
      <c r="G243" s="9">
        <v>99</v>
      </c>
      <c r="H243" s="93" t="s">
        <v>17</v>
      </c>
      <c r="I243" s="60">
        <v>7364</v>
      </c>
      <c r="J243" s="60" t="s">
        <v>752</v>
      </c>
      <c r="K243" s="60" t="s">
        <v>687</v>
      </c>
      <c r="L243" s="60" t="s">
        <v>688</v>
      </c>
      <c r="M243" s="60" t="s">
        <v>1152</v>
      </c>
      <c r="N243" s="60" t="s">
        <v>695</v>
      </c>
      <c r="O243" s="60"/>
      <c r="P243" s="60"/>
      <c r="Q243" s="75">
        <v>920000000</v>
      </c>
      <c r="R243" s="179">
        <v>910000000</v>
      </c>
      <c r="S243" s="75"/>
      <c r="T243" s="75"/>
      <c r="U243" s="75"/>
      <c r="V243" s="75"/>
      <c r="W243" s="75" t="s">
        <v>733</v>
      </c>
      <c r="X243" s="75"/>
      <c r="Y243" s="164">
        <f t="shared" si="14"/>
        <v>910000000</v>
      </c>
      <c r="Z243" s="164">
        <f t="shared" si="17"/>
        <v>10000000</v>
      </c>
      <c r="AA243" s="75">
        <v>250000000</v>
      </c>
      <c r="AB243" s="75">
        <v>225000000</v>
      </c>
      <c r="AC243" s="75">
        <v>112500000</v>
      </c>
      <c r="AD243" s="75">
        <v>101250000</v>
      </c>
      <c r="AE243" s="75"/>
      <c r="AF243" s="75"/>
      <c r="AG243" s="75"/>
      <c r="AH243" s="75"/>
      <c r="AI243" s="75"/>
      <c r="AJ243" s="75"/>
      <c r="AK243" s="75"/>
      <c r="AL243" s="75"/>
      <c r="AM243" s="127">
        <f t="shared" si="15"/>
        <v>213750000</v>
      </c>
      <c r="AN243" s="165">
        <f t="shared" si="16"/>
        <v>11250000</v>
      </c>
      <c r="AO243" s="42" t="s">
        <v>38</v>
      </c>
      <c r="AP243" s="60" t="s">
        <v>38</v>
      </c>
      <c r="AQ243" s="185"/>
      <c r="AS243" s="51"/>
    </row>
    <row r="244" spans="1:45" ht="13.5" customHeight="1" x14ac:dyDescent="0.25">
      <c r="A244" s="144">
        <v>54</v>
      </c>
      <c r="B244" s="42" t="s">
        <v>67</v>
      </c>
      <c r="C244" s="60" t="s">
        <v>693</v>
      </c>
      <c r="D244" s="60" t="s">
        <v>698</v>
      </c>
      <c r="E244" s="60" t="s">
        <v>699</v>
      </c>
      <c r="F244" s="60"/>
      <c r="G244" s="9">
        <v>99</v>
      </c>
      <c r="H244" s="93" t="s">
        <v>17</v>
      </c>
      <c r="I244" s="60">
        <v>7364</v>
      </c>
      <c r="J244" s="60" t="s">
        <v>752</v>
      </c>
      <c r="K244" s="60" t="s">
        <v>687</v>
      </c>
      <c r="L244" s="60" t="s">
        <v>688</v>
      </c>
      <c r="M244" s="60" t="s">
        <v>961</v>
      </c>
      <c r="N244" s="60" t="s">
        <v>710</v>
      </c>
      <c r="O244" s="60"/>
      <c r="P244" s="60"/>
      <c r="Q244" s="75" t="s">
        <v>1521</v>
      </c>
      <c r="R244" s="179">
        <v>910000000</v>
      </c>
      <c r="S244" s="75"/>
      <c r="T244" s="75"/>
      <c r="U244" s="75"/>
      <c r="V244" s="75"/>
      <c r="W244" s="75"/>
      <c r="X244" s="75"/>
      <c r="Y244" s="164">
        <f t="shared" si="14"/>
        <v>910000000</v>
      </c>
      <c r="Z244" s="164">
        <f t="shared" si="17"/>
        <v>-910000000</v>
      </c>
      <c r="AA244" s="75">
        <v>150000000</v>
      </c>
      <c r="AB244" s="75">
        <v>135000000</v>
      </c>
      <c r="AC244" s="75">
        <v>135000000</v>
      </c>
      <c r="AD244" s="75"/>
      <c r="AE244" s="75"/>
      <c r="AF244" s="75"/>
      <c r="AG244" s="75"/>
      <c r="AH244" s="75"/>
      <c r="AI244" s="75"/>
      <c r="AJ244" s="75"/>
      <c r="AK244" s="75"/>
      <c r="AL244" s="75"/>
      <c r="AM244" s="127">
        <f t="shared" si="15"/>
        <v>135000000</v>
      </c>
      <c r="AN244" s="165">
        <f t="shared" si="16"/>
        <v>0</v>
      </c>
      <c r="AO244" s="42" t="s">
        <v>35</v>
      </c>
      <c r="AP244" s="60"/>
      <c r="AS244" s="51"/>
    </row>
    <row r="245" spans="1:45" ht="15" hidden="1" customHeight="1" x14ac:dyDescent="0.25">
      <c r="A245" s="154">
        <v>1486</v>
      </c>
      <c r="B245" s="42" t="s">
        <v>900</v>
      </c>
      <c r="C245" s="60" t="s">
        <v>693</v>
      </c>
      <c r="D245" s="60" t="s">
        <v>705</v>
      </c>
      <c r="E245" s="60" t="s">
        <v>706</v>
      </c>
      <c r="F245" s="60"/>
      <c r="G245" s="64">
        <v>99</v>
      </c>
      <c r="H245" s="93" t="s">
        <v>17</v>
      </c>
      <c r="I245" s="66">
        <v>7364</v>
      </c>
      <c r="J245" s="92" t="s">
        <v>752</v>
      </c>
      <c r="K245" s="60" t="s">
        <v>687</v>
      </c>
      <c r="L245" s="60" t="s">
        <v>688</v>
      </c>
      <c r="M245" s="60" t="s">
        <v>1150</v>
      </c>
      <c r="N245" s="60" t="s">
        <v>711</v>
      </c>
      <c r="O245" s="60"/>
      <c r="P245" s="60"/>
      <c r="Q245" s="75" t="s">
        <v>1521</v>
      </c>
      <c r="R245" s="179">
        <v>910000000</v>
      </c>
      <c r="S245" s="75"/>
      <c r="T245" s="75"/>
      <c r="U245" s="75"/>
      <c r="V245" s="75"/>
      <c r="W245" s="75"/>
      <c r="X245" s="75"/>
      <c r="Y245" s="164">
        <f t="shared" si="14"/>
        <v>910000000</v>
      </c>
      <c r="Z245" s="164">
        <f t="shared" si="17"/>
        <v>-910000000</v>
      </c>
      <c r="AA245" s="75">
        <v>250000000</v>
      </c>
      <c r="AB245" s="75">
        <v>225000000</v>
      </c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127">
        <f t="shared" si="15"/>
        <v>0</v>
      </c>
      <c r="AN245" s="165">
        <f t="shared" si="16"/>
        <v>225000000</v>
      </c>
      <c r="AO245" s="42" t="s">
        <v>35</v>
      </c>
      <c r="AP245" s="60"/>
      <c r="AS245" s="51"/>
    </row>
    <row r="246" spans="1:45" ht="15" customHeight="1" x14ac:dyDescent="0.25">
      <c r="A246" s="144">
        <v>1411</v>
      </c>
      <c r="B246" s="42" t="s">
        <v>890</v>
      </c>
      <c r="C246" s="60" t="s">
        <v>707</v>
      </c>
      <c r="D246" s="60" t="s">
        <v>708</v>
      </c>
      <c r="E246" s="60" t="s">
        <v>583</v>
      </c>
      <c r="F246" s="60"/>
      <c r="G246" s="69">
        <v>99</v>
      </c>
      <c r="H246" s="93" t="s">
        <v>17</v>
      </c>
      <c r="I246" s="66">
        <v>9921771</v>
      </c>
      <c r="J246" s="92" t="s">
        <v>753</v>
      </c>
      <c r="K246" s="60" t="s">
        <v>687</v>
      </c>
      <c r="L246" s="60" t="s">
        <v>709</v>
      </c>
      <c r="M246" s="60" t="s">
        <v>1151</v>
      </c>
      <c r="N246" s="60" t="s">
        <v>710</v>
      </c>
      <c r="O246" s="60" t="s">
        <v>740</v>
      </c>
      <c r="P246" s="60">
        <v>1400</v>
      </c>
      <c r="Q246" s="75">
        <v>300000000</v>
      </c>
      <c r="R246" s="159">
        <v>28500000</v>
      </c>
      <c r="S246" s="75"/>
      <c r="T246" s="75"/>
      <c r="U246" s="75"/>
      <c r="V246" s="75"/>
      <c r="W246" s="75"/>
      <c r="X246" s="75"/>
      <c r="Y246" s="164">
        <f t="shared" si="14"/>
        <v>28500000</v>
      </c>
      <c r="Z246" s="164">
        <f t="shared" si="17"/>
        <v>271500000</v>
      </c>
      <c r="AA246" s="75">
        <v>300000000</v>
      </c>
      <c r="AB246" s="75">
        <v>270000000</v>
      </c>
      <c r="AC246" s="75">
        <v>25500000</v>
      </c>
      <c r="AD246" s="75"/>
      <c r="AE246" s="75"/>
      <c r="AF246" s="75"/>
      <c r="AG246" s="75"/>
      <c r="AH246" s="75"/>
      <c r="AI246" s="75"/>
      <c r="AJ246" s="75"/>
      <c r="AK246" s="75"/>
      <c r="AL246" s="75"/>
      <c r="AM246" s="127">
        <f t="shared" si="15"/>
        <v>25500000</v>
      </c>
      <c r="AN246" s="165">
        <f t="shared" si="16"/>
        <v>244500000</v>
      </c>
      <c r="AO246" s="42" t="s">
        <v>38</v>
      </c>
      <c r="AP246" s="60" t="s">
        <v>38</v>
      </c>
      <c r="AS246" s="51"/>
    </row>
    <row r="247" spans="1:45" ht="15" customHeight="1" x14ac:dyDescent="0.25">
      <c r="A247" s="144">
        <v>1530</v>
      </c>
      <c r="B247" s="42" t="s">
        <v>890</v>
      </c>
      <c r="C247" s="60" t="s">
        <v>1158</v>
      </c>
      <c r="D247" s="46" t="s">
        <v>872</v>
      </c>
      <c r="E247" s="60" t="s">
        <v>873</v>
      </c>
      <c r="F247" s="60" t="s">
        <v>1509</v>
      </c>
      <c r="G247" s="94">
        <v>99</v>
      </c>
      <c r="H247" s="93" t="s">
        <v>17</v>
      </c>
      <c r="I247" s="66" t="s">
        <v>1153</v>
      </c>
      <c r="J247" s="92" t="s">
        <v>1154</v>
      </c>
      <c r="K247" s="60" t="s">
        <v>1367</v>
      </c>
      <c r="L247" s="60" t="s">
        <v>1155</v>
      </c>
      <c r="M247" s="60"/>
      <c r="N247" s="60"/>
      <c r="O247" s="60" t="s">
        <v>874</v>
      </c>
      <c r="P247" s="60">
        <v>1400</v>
      </c>
      <c r="Q247" s="75">
        <v>298566800</v>
      </c>
      <c r="R247" s="75"/>
      <c r="S247" s="75"/>
      <c r="T247" s="75"/>
      <c r="U247" s="75"/>
      <c r="V247" s="75"/>
      <c r="W247" s="75"/>
      <c r="X247" s="75"/>
      <c r="Y247" s="164">
        <f t="shared" si="14"/>
        <v>0</v>
      </c>
      <c r="Z247" s="164">
        <f t="shared" si="17"/>
        <v>298566800</v>
      </c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127">
        <f t="shared" si="15"/>
        <v>0</v>
      </c>
      <c r="AN247" s="165">
        <f t="shared" si="16"/>
        <v>0</v>
      </c>
      <c r="AO247" s="42" t="s">
        <v>35</v>
      </c>
      <c r="AP247" s="60" t="s">
        <v>35</v>
      </c>
      <c r="AS247" s="51"/>
    </row>
    <row r="248" spans="1:45" ht="15" hidden="1" customHeight="1" x14ac:dyDescent="0.25">
      <c r="A248" s="149">
        <v>1517</v>
      </c>
      <c r="B248" s="42"/>
      <c r="C248" s="60" t="s">
        <v>1158</v>
      </c>
      <c r="D248" s="46" t="s">
        <v>2236</v>
      </c>
      <c r="E248" s="60" t="s">
        <v>2235</v>
      </c>
      <c r="F248" s="60"/>
      <c r="G248" s="94">
        <v>99</v>
      </c>
      <c r="H248" s="93" t="s">
        <v>17</v>
      </c>
      <c r="I248" s="66" t="s">
        <v>2237</v>
      </c>
      <c r="J248" s="92" t="s">
        <v>1154</v>
      </c>
      <c r="K248" s="60"/>
      <c r="L248" s="60"/>
      <c r="M248" s="60"/>
      <c r="N248" s="60"/>
      <c r="O248" s="60"/>
      <c r="P248" s="60"/>
      <c r="Q248" s="75"/>
      <c r="R248" s="75"/>
      <c r="S248" s="75"/>
      <c r="T248" s="75"/>
      <c r="U248" s="75"/>
      <c r="V248" s="75"/>
      <c r="W248" s="75"/>
      <c r="X248" s="75"/>
      <c r="Y248" s="164"/>
      <c r="Z248" s="164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127"/>
      <c r="AN248" s="165"/>
      <c r="AO248" s="42"/>
      <c r="AP248" s="60"/>
      <c r="AS248" s="51"/>
    </row>
    <row r="249" spans="1:45" x14ac:dyDescent="0.25">
      <c r="A249" s="144">
        <v>1402</v>
      </c>
      <c r="B249" s="42" t="s">
        <v>67</v>
      </c>
      <c r="C249" s="60" t="s">
        <v>603</v>
      </c>
      <c r="D249" s="60" t="s">
        <v>883</v>
      </c>
      <c r="E249" s="60" t="s">
        <v>884</v>
      </c>
      <c r="F249" s="60" t="s">
        <v>1508</v>
      </c>
      <c r="G249" s="30">
        <v>99</v>
      </c>
      <c r="H249" s="60" t="s">
        <v>16</v>
      </c>
      <c r="I249" s="60">
        <v>315325</v>
      </c>
      <c r="J249" s="92" t="s">
        <v>1347</v>
      </c>
      <c r="K249" s="92" t="s">
        <v>1347</v>
      </c>
      <c r="L249" s="92" t="s">
        <v>1353</v>
      </c>
      <c r="M249" s="60" t="s">
        <v>1156</v>
      </c>
      <c r="N249" s="60" t="s">
        <v>1157</v>
      </c>
      <c r="O249" s="60" t="s">
        <v>1242</v>
      </c>
      <c r="P249" s="60">
        <v>99</v>
      </c>
      <c r="Q249" s="75">
        <v>150000000</v>
      </c>
      <c r="R249" s="75">
        <v>1399</v>
      </c>
      <c r="S249" s="75"/>
      <c r="T249" s="75"/>
      <c r="U249" s="75"/>
      <c r="V249" s="75"/>
      <c r="W249" s="75"/>
      <c r="X249" s="75"/>
      <c r="Y249" s="164">
        <f t="shared" si="14"/>
        <v>1399</v>
      </c>
      <c r="Z249" s="164">
        <f t="shared" si="17"/>
        <v>149998601</v>
      </c>
      <c r="AA249" s="75">
        <v>150000000</v>
      </c>
      <c r="AB249" s="75">
        <v>135000000</v>
      </c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127">
        <f t="shared" si="15"/>
        <v>0</v>
      </c>
      <c r="AN249" s="165">
        <f t="shared" si="16"/>
        <v>135000000</v>
      </c>
      <c r="AO249" s="42" t="s">
        <v>35</v>
      </c>
      <c r="AP249" s="60" t="s">
        <v>38</v>
      </c>
      <c r="AS249" s="51"/>
    </row>
    <row r="250" spans="1:45" x14ac:dyDescent="0.25">
      <c r="A250" s="158"/>
      <c r="B250" s="42" t="s">
        <v>67</v>
      </c>
      <c r="C250" s="60"/>
      <c r="D250" s="60" t="s">
        <v>887</v>
      </c>
      <c r="E250" s="60" t="s">
        <v>480</v>
      </c>
      <c r="F250" s="183" t="s">
        <v>1502</v>
      </c>
      <c r="G250" s="30">
        <v>99</v>
      </c>
      <c r="H250" s="60"/>
      <c r="I250" s="60"/>
      <c r="J250" s="60"/>
      <c r="K250" s="60"/>
      <c r="L250" s="60"/>
      <c r="M250" s="60"/>
      <c r="N250" s="60"/>
      <c r="O250" s="60" t="s">
        <v>888</v>
      </c>
      <c r="P250" s="60"/>
      <c r="Q250" s="75">
        <v>150000000</v>
      </c>
      <c r="R250" s="75" t="s">
        <v>888</v>
      </c>
      <c r="S250" s="75"/>
      <c r="T250" s="75"/>
      <c r="U250" s="75"/>
      <c r="V250" s="75"/>
      <c r="W250" s="75"/>
      <c r="X250" s="75"/>
      <c r="Y250" s="164">
        <f t="shared" si="14"/>
        <v>0</v>
      </c>
      <c r="Z250" s="164">
        <f t="shared" si="17"/>
        <v>150000000</v>
      </c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127">
        <f t="shared" si="15"/>
        <v>0</v>
      </c>
      <c r="AN250" s="165">
        <f t="shared" si="16"/>
        <v>0</v>
      </c>
      <c r="AO250" s="42"/>
      <c r="AP250" s="60" t="s">
        <v>38</v>
      </c>
      <c r="AS250" s="51"/>
    </row>
    <row r="251" spans="1:45" hidden="1" x14ac:dyDescent="0.25">
      <c r="A251" s="149">
        <v>1503</v>
      </c>
      <c r="B251" s="42"/>
      <c r="C251" s="60"/>
      <c r="D251" s="60" t="s">
        <v>2234</v>
      </c>
      <c r="E251" s="60" t="s">
        <v>1948</v>
      </c>
      <c r="F251" s="273"/>
      <c r="G251" s="30">
        <v>1400</v>
      </c>
      <c r="H251" s="93" t="s">
        <v>16</v>
      </c>
      <c r="I251" s="60">
        <v>128852</v>
      </c>
      <c r="J251" s="60" t="s">
        <v>2231</v>
      </c>
      <c r="K251" s="60"/>
      <c r="L251" s="60"/>
      <c r="M251" s="60" t="s">
        <v>973</v>
      </c>
      <c r="N251" s="60" t="s">
        <v>2233</v>
      </c>
      <c r="O251" s="60"/>
      <c r="P251" s="60"/>
      <c r="Q251" s="75">
        <v>330000000</v>
      </c>
      <c r="R251" s="75"/>
      <c r="S251" s="75"/>
      <c r="T251" s="75"/>
      <c r="U251" s="75"/>
      <c r="V251" s="75"/>
      <c r="W251" s="75"/>
      <c r="X251" s="75"/>
      <c r="Y251" s="164"/>
      <c r="Z251" s="164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127"/>
      <c r="AN251" s="165"/>
      <c r="AO251" s="42"/>
      <c r="AP251" s="60"/>
      <c r="AS251" s="51"/>
    </row>
    <row r="252" spans="1:45" hidden="1" x14ac:dyDescent="0.25">
      <c r="A252" s="149">
        <v>1523</v>
      </c>
      <c r="B252" s="42" t="s">
        <v>31</v>
      </c>
      <c r="C252" s="60" t="s">
        <v>649</v>
      </c>
      <c r="D252" s="60" t="s">
        <v>651</v>
      </c>
      <c r="E252" s="60" t="s">
        <v>652</v>
      </c>
      <c r="F252" s="60"/>
      <c r="G252" s="23">
        <v>1400</v>
      </c>
      <c r="H252" s="93" t="s">
        <v>16</v>
      </c>
      <c r="I252" s="60">
        <v>2496</v>
      </c>
      <c r="J252" s="60" t="s">
        <v>836</v>
      </c>
      <c r="K252" s="60" t="s">
        <v>614</v>
      </c>
      <c r="L252" s="60" t="s">
        <v>653</v>
      </c>
      <c r="M252" s="60" t="s">
        <v>1159</v>
      </c>
      <c r="N252" s="60" t="s">
        <v>2232</v>
      </c>
      <c r="O252" s="30"/>
      <c r="P252" s="30"/>
      <c r="Q252" s="75">
        <v>600000000</v>
      </c>
      <c r="R252" s="75">
        <v>600000000</v>
      </c>
      <c r="S252" s="75"/>
      <c r="T252" s="75"/>
      <c r="U252" s="75"/>
      <c r="V252" s="75"/>
      <c r="W252" s="75"/>
      <c r="X252" s="75"/>
      <c r="Y252" s="164">
        <f t="shared" si="14"/>
        <v>600000000</v>
      </c>
      <c r="Z252" s="164">
        <f t="shared" si="17"/>
        <v>0</v>
      </c>
      <c r="AA252" s="75">
        <v>600000000</v>
      </c>
      <c r="AB252" s="75">
        <v>540000000</v>
      </c>
      <c r="AC252" s="75">
        <v>135000000</v>
      </c>
      <c r="AD252" s="75"/>
      <c r="AE252" s="75"/>
      <c r="AF252" s="75"/>
      <c r="AG252" s="75"/>
      <c r="AH252" s="75"/>
      <c r="AI252" s="75"/>
      <c r="AJ252" s="75"/>
      <c r="AK252" s="75"/>
      <c r="AL252" s="75"/>
      <c r="AM252" s="127">
        <f t="shared" si="15"/>
        <v>135000000</v>
      </c>
      <c r="AN252" s="165">
        <f t="shared" si="16"/>
        <v>405000000</v>
      </c>
      <c r="AO252" s="42" t="s">
        <v>38</v>
      </c>
      <c r="AP252" s="60"/>
      <c r="AS252" s="51"/>
    </row>
    <row r="253" spans="1:45" hidden="1" x14ac:dyDescent="0.25">
      <c r="A253" s="144">
        <v>1406</v>
      </c>
      <c r="B253" s="42" t="s">
        <v>67</v>
      </c>
      <c r="C253" s="60" t="s">
        <v>655</v>
      </c>
      <c r="D253" s="60" t="s">
        <v>847</v>
      </c>
      <c r="E253" s="60" t="s">
        <v>190</v>
      </c>
      <c r="F253" s="183" t="s">
        <v>1501</v>
      </c>
      <c r="G253" s="23">
        <v>1400</v>
      </c>
      <c r="H253" s="93" t="s">
        <v>16</v>
      </c>
      <c r="I253" s="60" t="s">
        <v>656</v>
      </c>
      <c r="J253" s="60" t="s">
        <v>836</v>
      </c>
      <c r="K253" s="60" t="s">
        <v>657</v>
      </c>
      <c r="L253" s="60" t="s">
        <v>1368</v>
      </c>
      <c r="M253" s="60" t="s">
        <v>1160</v>
      </c>
      <c r="N253" s="60" t="s">
        <v>836</v>
      </c>
      <c r="O253" s="157" t="s">
        <v>880</v>
      </c>
      <c r="P253" s="157">
        <v>1400</v>
      </c>
      <c r="Q253" s="75">
        <v>400000000</v>
      </c>
      <c r="R253" s="75">
        <v>400000000</v>
      </c>
      <c r="S253" s="75"/>
      <c r="T253" s="75"/>
      <c r="U253" s="75"/>
      <c r="V253" s="75"/>
      <c r="W253" s="75"/>
      <c r="X253" s="75"/>
      <c r="Y253" s="164">
        <f t="shared" si="14"/>
        <v>400000000</v>
      </c>
      <c r="Z253" s="164">
        <f t="shared" si="17"/>
        <v>0</v>
      </c>
      <c r="AA253" s="75">
        <v>400000000</v>
      </c>
      <c r="AB253" s="75">
        <v>360000000</v>
      </c>
      <c r="AC253" s="75">
        <v>90000000</v>
      </c>
      <c r="AD253" s="75">
        <v>180000000</v>
      </c>
      <c r="AE253" s="75">
        <v>72000000</v>
      </c>
      <c r="AF253" s="75"/>
      <c r="AG253" s="75"/>
      <c r="AH253" s="75"/>
      <c r="AI253" s="75"/>
      <c r="AJ253" s="75"/>
      <c r="AK253" s="75"/>
      <c r="AL253" s="75"/>
      <c r="AM253" s="127">
        <f t="shared" si="15"/>
        <v>342000000</v>
      </c>
      <c r="AN253" s="165">
        <f t="shared" si="16"/>
        <v>18000000</v>
      </c>
      <c r="AO253" s="42" t="s">
        <v>38</v>
      </c>
      <c r="AP253" s="60" t="s">
        <v>38</v>
      </c>
      <c r="AS253" s="51"/>
    </row>
    <row r="254" spans="1:45" ht="13.5" hidden="1" customHeight="1" x14ac:dyDescent="0.25">
      <c r="A254" s="144">
        <v>1485</v>
      </c>
      <c r="B254" s="42" t="s">
        <v>67</v>
      </c>
      <c r="C254" s="60" t="s">
        <v>569</v>
      </c>
      <c r="D254" s="60" t="s">
        <v>683</v>
      </c>
      <c r="E254" s="60" t="s">
        <v>64</v>
      </c>
      <c r="F254" s="183" t="s">
        <v>1501</v>
      </c>
      <c r="G254" s="23">
        <v>1400</v>
      </c>
      <c r="H254" s="93" t="s">
        <v>16</v>
      </c>
      <c r="I254" s="37" t="s">
        <v>684</v>
      </c>
      <c r="J254" s="60" t="s">
        <v>685</v>
      </c>
      <c r="K254" s="60" t="s">
        <v>689</v>
      </c>
      <c r="L254" s="60" t="s">
        <v>690</v>
      </c>
      <c r="M254" s="60" t="s">
        <v>1161</v>
      </c>
      <c r="N254" s="60" t="s">
        <v>711</v>
      </c>
      <c r="O254" s="30"/>
      <c r="P254" s="30"/>
      <c r="Q254" s="75">
        <v>9000000000</v>
      </c>
      <c r="R254" s="180">
        <v>762446885</v>
      </c>
      <c r="S254" s="180">
        <v>562665973</v>
      </c>
      <c r="T254" s="75"/>
      <c r="U254" s="75"/>
      <c r="V254" s="75"/>
      <c r="W254" s="75"/>
      <c r="X254" s="75"/>
      <c r="Y254" s="164">
        <f t="shared" si="14"/>
        <v>1325112858</v>
      </c>
      <c r="Z254" s="164">
        <f t="shared" si="17"/>
        <v>7674887142</v>
      </c>
      <c r="AA254" s="75">
        <v>4000000000</v>
      </c>
      <c r="AB254" s="75">
        <v>3200000000</v>
      </c>
      <c r="AC254" s="75">
        <v>686202142</v>
      </c>
      <c r="AD254" s="75">
        <v>506399375</v>
      </c>
      <c r="AE254" s="75">
        <v>1574865395</v>
      </c>
      <c r="AF254" s="75">
        <v>281327197</v>
      </c>
      <c r="AG254" s="75"/>
      <c r="AH254" s="75"/>
      <c r="AI254" s="75"/>
      <c r="AJ254" s="75"/>
      <c r="AK254" s="164">
        <v>400000000</v>
      </c>
      <c r="AL254" s="75"/>
      <c r="AM254" s="127">
        <f t="shared" si="15"/>
        <v>3048794109</v>
      </c>
      <c r="AN254" s="165">
        <f t="shared" si="16"/>
        <v>-248794109</v>
      </c>
      <c r="AO254" s="42" t="s">
        <v>38</v>
      </c>
      <c r="AP254" s="60"/>
      <c r="AS254" s="51"/>
    </row>
    <row r="255" spans="1:45" ht="15" hidden="1" customHeight="1" x14ac:dyDescent="0.25">
      <c r="A255" s="144">
        <v>1440</v>
      </c>
      <c r="B255" s="42" t="s">
        <v>31</v>
      </c>
      <c r="C255" s="60" t="s">
        <v>702</v>
      </c>
      <c r="D255" s="60" t="s">
        <v>755</v>
      </c>
      <c r="E255" s="60" t="s">
        <v>64</v>
      </c>
      <c r="F255" s="183" t="s">
        <v>1501</v>
      </c>
      <c r="G255" s="23">
        <v>1400</v>
      </c>
      <c r="H255" s="93" t="s">
        <v>16</v>
      </c>
      <c r="I255" s="37" t="s">
        <v>1170</v>
      </c>
      <c r="J255" s="60" t="s">
        <v>728</v>
      </c>
      <c r="K255" s="60" t="s">
        <v>728</v>
      </c>
      <c r="L255" s="60" t="s">
        <v>1475</v>
      </c>
      <c r="M255" s="60" t="s">
        <v>1162</v>
      </c>
      <c r="N255" s="60" t="s">
        <v>1163</v>
      </c>
      <c r="O255" s="60" t="s">
        <v>1164</v>
      </c>
      <c r="P255" s="60"/>
      <c r="Q255" s="75">
        <v>270000000</v>
      </c>
      <c r="R255" s="75">
        <v>270000000</v>
      </c>
      <c r="S255" s="75"/>
      <c r="T255" s="75"/>
      <c r="U255" s="75"/>
      <c r="V255" s="75"/>
      <c r="W255" s="75"/>
      <c r="X255" s="75"/>
      <c r="Y255" s="164">
        <f t="shared" si="14"/>
        <v>270000000</v>
      </c>
      <c r="Z255" s="164">
        <f t="shared" si="17"/>
        <v>0</v>
      </c>
      <c r="AA255" s="75">
        <v>270000000</v>
      </c>
      <c r="AB255" s="75">
        <v>243000000</v>
      </c>
      <c r="AC255" s="75">
        <v>243000000</v>
      </c>
      <c r="AD255" s="75"/>
      <c r="AE255" s="75"/>
      <c r="AF255" s="75"/>
      <c r="AG255" s="75"/>
      <c r="AH255" s="75"/>
      <c r="AI255" s="75"/>
      <c r="AJ255" s="75"/>
      <c r="AK255" s="75"/>
      <c r="AL255" s="75"/>
      <c r="AM255" s="127">
        <f t="shared" si="15"/>
        <v>243000000</v>
      </c>
      <c r="AN255" s="165">
        <f t="shared" si="16"/>
        <v>0</v>
      </c>
      <c r="AO255" s="42"/>
      <c r="AP255" s="60"/>
      <c r="AS255" s="51"/>
    </row>
    <row r="256" spans="1:45" ht="15" hidden="1" customHeight="1" x14ac:dyDescent="0.25">
      <c r="A256" s="149">
        <v>1495</v>
      </c>
      <c r="B256" s="42" t="s">
        <v>31</v>
      </c>
      <c r="C256" s="60" t="s">
        <v>702</v>
      </c>
      <c r="D256" s="60" t="s">
        <v>701</v>
      </c>
      <c r="E256" s="60" t="s">
        <v>64</v>
      </c>
      <c r="F256" s="183" t="s">
        <v>1501</v>
      </c>
      <c r="G256" s="23">
        <v>1400</v>
      </c>
      <c r="H256" s="93" t="s">
        <v>16</v>
      </c>
      <c r="I256" s="37" t="s">
        <v>1171</v>
      </c>
      <c r="J256" s="37" t="s">
        <v>703</v>
      </c>
      <c r="K256" s="37" t="s">
        <v>704</v>
      </c>
      <c r="L256" s="37" t="s">
        <v>1172</v>
      </c>
      <c r="M256" s="153" t="s">
        <v>1165</v>
      </c>
      <c r="N256" s="153" t="s">
        <v>712</v>
      </c>
      <c r="O256" s="60"/>
      <c r="P256" s="60"/>
      <c r="Q256" s="75">
        <v>300000000</v>
      </c>
      <c r="R256" s="75"/>
      <c r="S256" s="75"/>
      <c r="T256" s="75"/>
      <c r="U256" s="75"/>
      <c r="V256" s="75"/>
      <c r="W256" s="75"/>
      <c r="X256" s="75"/>
      <c r="Y256" s="164">
        <f t="shared" si="14"/>
        <v>0</v>
      </c>
      <c r="Z256" s="164">
        <f t="shared" si="17"/>
        <v>300000000</v>
      </c>
      <c r="AA256" s="75">
        <v>300000000</v>
      </c>
      <c r="AB256" s="75">
        <v>270000000</v>
      </c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127">
        <f t="shared" si="15"/>
        <v>0</v>
      </c>
      <c r="AN256" s="165">
        <f t="shared" si="16"/>
        <v>270000000</v>
      </c>
      <c r="AO256" s="42"/>
      <c r="AP256" s="60"/>
      <c r="AS256" s="51"/>
    </row>
    <row r="257" spans="1:45" hidden="1" x14ac:dyDescent="0.25">
      <c r="A257" s="149">
        <v>1484</v>
      </c>
      <c r="B257" s="42" t="s">
        <v>31</v>
      </c>
      <c r="C257" s="60" t="s">
        <v>554</v>
      </c>
      <c r="D257" s="60" t="s">
        <v>713</v>
      </c>
      <c r="E257" s="60" t="s">
        <v>1173</v>
      </c>
      <c r="F257" s="60"/>
      <c r="G257" s="23">
        <v>1400</v>
      </c>
      <c r="H257" s="93" t="s">
        <v>16</v>
      </c>
      <c r="I257" s="37" t="s">
        <v>714</v>
      </c>
      <c r="J257" s="60" t="s">
        <v>732</v>
      </c>
      <c r="K257" s="60" t="s">
        <v>732</v>
      </c>
      <c r="L257" s="60" t="s">
        <v>1174</v>
      </c>
      <c r="M257" s="60" t="s">
        <v>1166</v>
      </c>
      <c r="N257" s="60" t="s">
        <v>731</v>
      </c>
      <c r="O257" s="60"/>
      <c r="P257" s="60"/>
      <c r="Q257" s="75">
        <v>2000000000</v>
      </c>
      <c r="R257" s="75">
        <v>1030000000</v>
      </c>
      <c r="S257" s="75"/>
      <c r="T257" s="75"/>
      <c r="U257" s="75"/>
      <c r="V257" s="75"/>
      <c r="W257" s="75"/>
      <c r="X257" s="75"/>
      <c r="Y257" s="164">
        <f t="shared" si="14"/>
        <v>1030000000</v>
      </c>
      <c r="Z257" s="164">
        <f t="shared" si="17"/>
        <v>970000000</v>
      </c>
      <c r="AA257" s="75">
        <v>2000000000</v>
      </c>
      <c r="AB257" s="75">
        <v>1800000000</v>
      </c>
      <c r="AC257" s="75">
        <v>927000000</v>
      </c>
      <c r="AD257" s="75">
        <v>563200000</v>
      </c>
      <c r="AE257" s="75"/>
      <c r="AF257" s="75"/>
      <c r="AG257" s="75"/>
      <c r="AH257" s="75"/>
      <c r="AI257" s="75"/>
      <c r="AJ257" s="75"/>
      <c r="AK257" s="75"/>
      <c r="AL257" s="75"/>
      <c r="AM257" s="127">
        <f t="shared" si="15"/>
        <v>1490200000</v>
      </c>
      <c r="AN257" s="165">
        <f t="shared" si="16"/>
        <v>309800000</v>
      </c>
      <c r="AO257" s="42" t="s">
        <v>35</v>
      </c>
      <c r="AP257" s="60"/>
      <c r="AS257" s="51"/>
    </row>
    <row r="258" spans="1:45" hidden="1" x14ac:dyDescent="0.25">
      <c r="A258" s="144">
        <v>789</v>
      </c>
      <c r="B258" s="42" t="s">
        <v>67</v>
      </c>
      <c r="C258" s="60" t="s">
        <v>717</v>
      </c>
      <c r="D258" s="60" t="s">
        <v>716</v>
      </c>
      <c r="E258" s="60" t="s">
        <v>149</v>
      </c>
      <c r="F258" s="183" t="s">
        <v>1501</v>
      </c>
      <c r="G258" s="23">
        <v>1400</v>
      </c>
      <c r="H258" s="93" t="s">
        <v>16</v>
      </c>
      <c r="I258" s="60" t="s">
        <v>1175</v>
      </c>
      <c r="J258" s="60" t="s">
        <v>718</v>
      </c>
      <c r="K258" s="60" t="s">
        <v>718</v>
      </c>
      <c r="L258" s="60" t="s">
        <v>1176</v>
      </c>
      <c r="M258" s="60" t="s">
        <v>1167</v>
      </c>
      <c r="N258" s="60" t="s">
        <v>719</v>
      </c>
      <c r="O258" s="60" t="s">
        <v>1403</v>
      </c>
      <c r="P258" s="60">
        <v>1401</v>
      </c>
      <c r="Q258" s="75">
        <v>5936612876</v>
      </c>
      <c r="R258" s="75">
        <v>890400000</v>
      </c>
      <c r="S258" s="75"/>
      <c r="T258" s="75"/>
      <c r="U258" s="75"/>
      <c r="V258" s="75"/>
      <c r="W258" s="75"/>
      <c r="X258" s="75"/>
      <c r="Y258" s="164">
        <f t="shared" si="14"/>
        <v>890400000</v>
      </c>
      <c r="Z258" s="164">
        <f t="shared" si="17"/>
        <v>5046212876</v>
      </c>
      <c r="AA258" s="75">
        <v>5936612876</v>
      </c>
      <c r="AB258" s="164">
        <v>5342951588</v>
      </c>
      <c r="AC258" s="75">
        <v>801360000</v>
      </c>
      <c r="AD258" s="75"/>
      <c r="AE258" s="75"/>
      <c r="AF258" s="75"/>
      <c r="AG258" s="75"/>
      <c r="AH258" s="75"/>
      <c r="AI258" s="75"/>
      <c r="AJ258" s="75"/>
      <c r="AK258" s="75"/>
      <c r="AL258" s="75"/>
      <c r="AM258" s="127">
        <f t="shared" si="15"/>
        <v>801360000</v>
      </c>
      <c r="AN258" s="165">
        <f t="shared" si="16"/>
        <v>4541591588</v>
      </c>
      <c r="AO258" s="42" t="s">
        <v>35</v>
      </c>
      <c r="AP258" s="60"/>
      <c r="AS258" s="51"/>
    </row>
    <row r="259" spans="1:45" ht="11.25" hidden="1" customHeight="1" x14ac:dyDescent="0.25">
      <c r="A259" s="144">
        <v>1430</v>
      </c>
      <c r="B259" s="42" t="s">
        <v>67</v>
      </c>
      <c r="C259" s="60" t="s">
        <v>725</v>
      </c>
      <c r="D259" s="60" t="s">
        <v>722</v>
      </c>
      <c r="E259" s="60" t="s">
        <v>721</v>
      </c>
      <c r="F259" s="60" t="s">
        <v>1508</v>
      </c>
      <c r="G259" s="23">
        <v>1400</v>
      </c>
      <c r="H259" s="93" t="s">
        <v>16</v>
      </c>
      <c r="I259" s="60" t="s">
        <v>727</v>
      </c>
      <c r="J259" s="60" t="s">
        <v>728</v>
      </c>
      <c r="K259" s="60" t="s">
        <v>728</v>
      </c>
      <c r="L259" s="60" t="s">
        <v>1177</v>
      </c>
      <c r="M259" s="60" t="s">
        <v>1168</v>
      </c>
      <c r="N259" s="60" t="s">
        <v>723</v>
      </c>
      <c r="O259" s="60" t="s">
        <v>843</v>
      </c>
      <c r="P259" s="60">
        <v>1400</v>
      </c>
      <c r="Q259" s="75">
        <v>300000000</v>
      </c>
      <c r="R259" s="75">
        <v>150000000</v>
      </c>
      <c r="S259" s="75">
        <v>360000000</v>
      </c>
      <c r="T259" s="159">
        <v>60000000</v>
      </c>
      <c r="U259" s="75"/>
      <c r="V259" s="75"/>
      <c r="W259" s="75"/>
      <c r="X259" s="75"/>
      <c r="Y259" s="164">
        <f t="shared" si="14"/>
        <v>570000000</v>
      </c>
      <c r="Z259" s="164">
        <f t="shared" si="17"/>
        <v>-270000000</v>
      </c>
      <c r="AA259" s="75">
        <v>300000000</v>
      </c>
      <c r="AB259" s="164">
        <v>270000000</v>
      </c>
      <c r="AC259" s="164">
        <v>67500000</v>
      </c>
      <c r="AD259" s="75">
        <v>189000000</v>
      </c>
      <c r="AE259" s="75">
        <v>13500000</v>
      </c>
      <c r="AF259" s="75"/>
      <c r="AG259" s="75"/>
      <c r="AH259" s="75"/>
      <c r="AI259" s="75"/>
      <c r="AJ259" s="75"/>
      <c r="AK259" s="75"/>
      <c r="AL259" s="75"/>
      <c r="AM259" s="127">
        <f t="shared" si="15"/>
        <v>270000000</v>
      </c>
      <c r="AN259" s="165">
        <f t="shared" si="16"/>
        <v>0</v>
      </c>
      <c r="AO259" s="42" t="s">
        <v>35</v>
      </c>
      <c r="AP259" s="60" t="s">
        <v>38</v>
      </c>
      <c r="AS259" s="51"/>
    </row>
    <row r="260" spans="1:45" ht="11.25" hidden="1" customHeight="1" x14ac:dyDescent="0.25">
      <c r="A260" s="144">
        <v>1431</v>
      </c>
      <c r="B260" s="42" t="s">
        <v>67</v>
      </c>
      <c r="C260" s="60" t="s">
        <v>725</v>
      </c>
      <c r="D260" s="60" t="s">
        <v>720</v>
      </c>
      <c r="E260" s="60" t="s">
        <v>721</v>
      </c>
      <c r="F260" s="60" t="s">
        <v>1508</v>
      </c>
      <c r="G260" s="23">
        <v>1400</v>
      </c>
      <c r="H260" s="93" t="s">
        <v>16</v>
      </c>
      <c r="I260" s="60" t="s">
        <v>726</v>
      </c>
      <c r="J260" s="60" t="s">
        <v>728</v>
      </c>
      <c r="K260" s="60" t="s">
        <v>728</v>
      </c>
      <c r="L260" s="60" t="s">
        <v>1177</v>
      </c>
      <c r="M260" s="60" t="s">
        <v>1169</v>
      </c>
      <c r="N260" s="60" t="s">
        <v>724</v>
      </c>
      <c r="O260" s="60" t="s">
        <v>843</v>
      </c>
      <c r="P260" s="60">
        <v>1400</v>
      </c>
      <c r="Q260" s="75">
        <v>300000000</v>
      </c>
      <c r="R260" s="75">
        <v>150000000</v>
      </c>
      <c r="S260" s="75">
        <v>360000000</v>
      </c>
      <c r="T260" s="159">
        <v>60000000</v>
      </c>
      <c r="U260" s="75"/>
      <c r="V260" s="75"/>
      <c r="W260" s="75"/>
      <c r="X260" s="75"/>
      <c r="Y260" s="164">
        <f t="shared" si="14"/>
        <v>570000000</v>
      </c>
      <c r="Z260" s="164">
        <f t="shared" si="17"/>
        <v>-270000000</v>
      </c>
      <c r="AA260" s="75">
        <v>300000000</v>
      </c>
      <c r="AB260" s="164">
        <v>270000000</v>
      </c>
      <c r="AC260" s="164">
        <v>67500000</v>
      </c>
      <c r="AD260" s="75">
        <v>189000000</v>
      </c>
      <c r="AE260" s="75">
        <v>13500000</v>
      </c>
      <c r="AF260" s="75"/>
      <c r="AG260" s="75"/>
      <c r="AH260" s="75"/>
      <c r="AI260" s="75"/>
      <c r="AJ260" s="75"/>
      <c r="AK260" s="75"/>
      <c r="AL260" s="75"/>
      <c r="AM260" s="127">
        <f t="shared" si="15"/>
        <v>270000000</v>
      </c>
      <c r="AN260" s="165">
        <f t="shared" si="16"/>
        <v>0</v>
      </c>
      <c r="AO260" s="42" t="s">
        <v>35</v>
      </c>
      <c r="AP260" s="60" t="s">
        <v>38</v>
      </c>
      <c r="AS260" s="51"/>
    </row>
    <row r="261" spans="1:45" ht="11.25" hidden="1" customHeight="1" x14ac:dyDescent="0.25">
      <c r="A261" s="149">
        <v>799</v>
      </c>
      <c r="B261" s="42" t="s">
        <v>31</v>
      </c>
      <c r="C261" s="60" t="s">
        <v>742</v>
      </c>
      <c r="D261" s="60" t="s">
        <v>741</v>
      </c>
      <c r="E261" s="60" t="s">
        <v>165</v>
      </c>
      <c r="F261" s="183" t="s">
        <v>1504</v>
      </c>
      <c r="G261" s="23">
        <v>1400</v>
      </c>
      <c r="H261" s="93" t="s">
        <v>16</v>
      </c>
      <c r="I261" s="42" t="s">
        <v>1179</v>
      </c>
      <c r="J261" s="42" t="s">
        <v>840</v>
      </c>
      <c r="K261" s="42" t="s">
        <v>840</v>
      </c>
      <c r="L261" s="42" t="s">
        <v>653</v>
      </c>
      <c r="M261" s="60" t="s">
        <v>1178</v>
      </c>
      <c r="N261" s="60" t="s">
        <v>743</v>
      </c>
      <c r="O261" s="60"/>
      <c r="P261" s="60"/>
      <c r="Q261" s="75">
        <v>1014500000</v>
      </c>
      <c r="R261" s="75">
        <v>593600000</v>
      </c>
      <c r="S261" s="75"/>
      <c r="T261" s="75"/>
      <c r="U261" s="75"/>
      <c r="V261" s="75"/>
      <c r="W261" s="75"/>
      <c r="X261" s="75"/>
      <c r="Y261" s="164">
        <f t="shared" si="14"/>
        <v>593600000</v>
      </c>
      <c r="Z261" s="164">
        <f t="shared" si="17"/>
        <v>420900000</v>
      </c>
      <c r="AA261" s="75">
        <v>1014500000</v>
      </c>
      <c r="AB261" s="164">
        <v>913050000</v>
      </c>
      <c r="AC261" s="164">
        <v>534240000</v>
      </c>
      <c r="AD261" s="75"/>
      <c r="AE261" s="75"/>
      <c r="AF261" s="75"/>
      <c r="AG261" s="75"/>
      <c r="AH261" s="75"/>
      <c r="AI261" s="75"/>
      <c r="AJ261" s="75"/>
      <c r="AK261" s="75"/>
      <c r="AL261" s="75"/>
      <c r="AM261" s="127">
        <f t="shared" si="15"/>
        <v>534240000</v>
      </c>
      <c r="AN261" s="165">
        <f t="shared" si="16"/>
        <v>378810000</v>
      </c>
      <c r="AO261" s="42" t="s">
        <v>35</v>
      </c>
      <c r="AP261" s="60"/>
      <c r="AS261" s="51"/>
    </row>
    <row r="262" spans="1:45" hidden="1" x14ac:dyDescent="0.25">
      <c r="A262" s="144">
        <v>6</v>
      </c>
      <c r="B262" s="42"/>
      <c r="C262" s="60"/>
      <c r="D262" s="60" t="s">
        <v>407</v>
      </c>
      <c r="E262" s="60" t="s">
        <v>141</v>
      </c>
      <c r="F262" s="183" t="s">
        <v>1501</v>
      </c>
      <c r="G262" s="23">
        <v>1400</v>
      </c>
      <c r="H262" s="93" t="s">
        <v>17</v>
      </c>
      <c r="I262" s="60"/>
      <c r="J262" s="60" t="s">
        <v>848</v>
      </c>
      <c r="K262" s="60"/>
      <c r="L262" s="60"/>
      <c r="M262" s="60" t="s">
        <v>986</v>
      </c>
      <c r="N262" s="60" t="s">
        <v>1180</v>
      </c>
      <c r="O262" s="60"/>
      <c r="P262" s="60"/>
      <c r="Q262" s="75">
        <v>350000000</v>
      </c>
      <c r="R262" s="159">
        <v>222222222.222</v>
      </c>
      <c r="S262" s="75"/>
      <c r="T262" s="75"/>
      <c r="U262" s="75"/>
      <c r="V262" s="75"/>
      <c r="W262" s="75"/>
      <c r="X262" s="75"/>
      <c r="Y262" s="164">
        <f t="shared" si="14"/>
        <v>222222222.222</v>
      </c>
      <c r="Z262" s="164">
        <f t="shared" si="17"/>
        <v>127777777.778</v>
      </c>
      <c r="AA262" s="75">
        <v>350000000</v>
      </c>
      <c r="AB262" s="164"/>
      <c r="AC262" s="164">
        <v>200000000</v>
      </c>
      <c r="AD262" s="75"/>
      <c r="AE262" s="75"/>
      <c r="AF262" s="75"/>
      <c r="AG262" s="75"/>
      <c r="AH262" s="75"/>
      <c r="AI262" s="75"/>
      <c r="AJ262" s="75"/>
      <c r="AK262" s="75"/>
      <c r="AL262" s="75"/>
      <c r="AM262" s="127">
        <f t="shared" si="15"/>
        <v>200000000</v>
      </c>
      <c r="AN262" s="165">
        <f t="shared" si="16"/>
        <v>-200000000</v>
      </c>
      <c r="AO262" s="42"/>
      <c r="AP262" s="60"/>
      <c r="AS262" s="51"/>
    </row>
    <row r="263" spans="1:45" hidden="1" x14ac:dyDescent="0.25">
      <c r="A263" s="144">
        <v>1483</v>
      </c>
      <c r="B263" s="42"/>
      <c r="C263" s="60"/>
      <c r="D263" s="60" t="s">
        <v>850</v>
      </c>
      <c r="E263" s="60" t="s">
        <v>414</v>
      </c>
      <c r="F263" s="60"/>
      <c r="G263" s="23">
        <v>1400</v>
      </c>
      <c r="H263" s="93" t="s">
        <v>16</v>
      </c>
      <c r="I263" s="60">
        <v>25663</v>
      </c>
      <c r="J263" s="60" t="s">
        <v>1206</v>
      </c>
      <c r="K263" s="60" t="s">
        <v>871</v>
      </c>
      <c r="L263" s="60" t="s">
        <v>1473</v>
      </c>
      <c r="M263" s="60" t="s">
        <v>1181</v>
      </c>
      <c r="N263" s="60" t="s">
        <v>1180</v>
      </c>
      <c r="O263" s="60"/>
      <c r="P263" s="60"/>
      <c r="Q263" s="75">
        <v>155100000</v>
      </c>
      <c r="R263" s="75">
        <v>103917000</v>
      </c>
      <c r="S263" s="75"/>
      <c r="T263" s="75"/>
      <c r="U263" s="75"/>
      <c r="V263" s="75"/>
      <c r="W263" s="75"/>
      <c r="X263" s="75"/>
      <c r="Y263" s="164">
        <f t="shared" si="14"/>
        <v>103917000</v>
      </c>
      <c r="Z263" s="164">
        <f t="shared" si="17"/>
        <v>51183000</v>
      </c>
      <c r="AA263" s="75">
        <v>155100000</v>
      </c>
      <c r="AB263" s="164">
        <v>139590000</v>
      </c>
      <c r="AC263" s="164">
        <v>93525300</v>
      </c>
      <c r="AD263" s="75"/>
      <c r="AE263" s="75"/>
      <c r="AF263" s="75"/>
      <c r="AG263" s="75"/>
      <c r="AH263" s="75"/>
      <c r="AI263" s="75"/>
      <c r="AJ263" s="75"/>
      <c r="AK263" s="75"/>
      <c r="AL263" s="75"/>
      <c r="AM263" s="127">
        <f t="shared" si="15"/>
        <v>93525300</v>
      </c>
      <c r="AN263" s="165">
        <f t="shared" si="16"/>
        <v>46064700</v>
      </c>
      <c r="AO263" s="42"/>
      <c r="AP263" s="60"/>
      <c r="AS263" s="51"/>
    </row>
    <row r="264" spans="1:45" hidden="1" x14ac:dyDescent="0.25">
      <c r="A264" s="144">
        <v>1491</v>
      </c>
      <c r="B264" s="42"/>
      <c r="C264" s="60"/>
      <c r="D264" s="60" t="s">
        <v>851</v>
      </c>
      <c r="E264" s="60" t="s">
        <v>145</v>
      </c>
      <c r="F264" s="183" t="s">
        <v>1502</v>
      </c>
      <c r="G264" s="23">
        <v>1400</v>
      </c>
      <c r="H264" s="93" t="s">
        <v>17</v>
      </c>
      <c r="I264" s="60"/>
      <c r="J264" s="60" t="s">
        <v>849</v>
      </c>
      <c r="K264" s="60"/>
      <c r="L264" s="60"/>
      <c r="M264" s="60" t="s">
        <v>924</v>
      </c>
      <c r="N264" s="60" t="s">
        <v>903</v>
      </c>
      <c r="O264" s="60"/>
      <c r="P264" s="60"/>
      <c r="Q264" s="75">
        <v>100000000</v>
      </c>
      <c r="R264" s="75"/>
      <c r="S264" s="75"/>
      <c r="T264" s="75"/>
      <c r="U264" s="75"/>
      <c r="V264" s="75"/>
      <c r="W264" s="75"/>
      <c r="X264" s="75"/>
      <c r="Y264" s="164">
        <f t="shared" si="14"/>
        <v>0</v>
      </c>
      <c r="Z264" s="164">
        <f t="shared" si="17"/>
        <v>100000000</v>
      </c>
      <c r="AA264" s="75">
        <v>1000000000</v>
      </c>
      <c r="AB264" s="164">
        <v>900000000</v>
      </c>
      <c r="AC264" s="164"/>
      <c r="AD264" s="75"/>
      <c r="AE264" s="75"/>
      <c r="AF264" s="75"/>
      <c r="AG264" s="75"/>
      <c r="AH264" s="75"/>
      <c r="AI264" s="75"/>
      <c r="AJ264" s="75"/>
      <c r="AK264" s="75"/>
      <c r="AL264" s="75"/>
      <c r="AM264" s="127">
        <f t="shared" si="15"/>
        <v>0</v>
      </c>
      <c r="AN264" s="165">
        <f t="shared" si="16"/>
        <v>900000000</v>
      </c>
      <c r="AO264" s="42"/>
      <c r="AP264" s="60"/>
      <c r="AS264" s="51"/>
    </row>
    <row r="265" spans="1:45" hidden="1" x14ac:dyDescent="0.25">
      <c r="A265" s="149">
        <v>1522</v>
      </c>
      <c r="B265" s="42" t="s">
        <v>31</v>
      </c>
      <c r="C265" s="60" t="s">
        <v>852</v>
      </c>
      <c r="D265" s="46" t="s">
        <v>853</v>
      </c>
      <c r="E265" s="60" t="s">
        <v>854</v>
      </c>
      <c r="F265" s="60"/>
      <c r="G265" s="23">
        <v>1400</v>
      </c>
      <c r="H265" s="93" t="s">
        <v>17</v>
      </c>
      <c r="I265" s="60" t="s">
        <v>1184</v>
      </c>
      <c r="J265" s="60" t="s">
        <v>1185</v>
      </c>
      <c r="K265" s="60" t="s">
        <v>1172</v>
      </c>
      <c r="L265" s="60" t="s">
        <v>1187</v>
      </c>
      <c r="M265" s="60" t="s">
        <v>1182</v>
      </c>
      <c r="N265" s="60" t="s">
        <v>1183</v>
      </c>
      <c r="O265" s="60"/>
      <c r="P265" s="60"/>
      <c r="Q265" s="75">
        <v>217000000</v>
      </c>
      <c r="R265" s="75">
        <v>195300000</v>
      </c>
      <c r="S265" s="75"/>
      <c r="T265" s="75"/>
      <c r="U265" s="75"/>
      <c r="V265" s="75"/>
      <c r="W265" s="75"/>
      <c r="X265" s="75"/>
      <c r="Y265" s="164">
        <f t="shared" si="14"/>
        <v>195300000</v>
      </c>
      <c r="Z265" s="164">
        <f t="shared" si="17"/>
        <v>21700000</v>
      </c>
      <c r="AA265" s="75">
        <v>217000000</v>
      </c>
      <c r="AB265" s="164">
        <v>195300000</v>
      </c>
      <c r="AC265" s="164"/>
      <c r="AD265" s="75"/>
      <c r="AE265" s="75"/>
      <c r="AF265" s="75"/>
      <c r="AG265" s="75"/>
      <c r="AH265" s="75"/>
      <c r="AI265" s="75"/>
      <c r="AJ265" s="75"/>
      <c r="AK265" s="75"/>
      <c r="AL265" s="75"/>
      <c r="AM265" s="127">
        <f t="shared" si="15"/>
        <v>0</v>
      </c>
      <c r="AN265" s="165">
        <f t="shared" si="16"/>
        <v>195300000</v>
      </c>
      <c r="AO265" s="42" t="s">
        <v>35</v>
      </c>
      <c r="AP265" s="60"/>
      <c r="AS265" s="51"/>
    </row>
    <row r="266" spans="1:45" hidden="1" x14ac:dyDescent="0.25">
      <c r="A266" s="149">
        <v>95</v>
      </c>
      <c r="B266" s="42" t="s">
        <v>31</v>
      </c>
      <c r="C266" s="60" t="s">
        <v>855</v>
      </c>
      <c r="D266" s="46" t="s">
        <v>856</v>
      </c>
      <c r="E266" s="60" t="s">
        <v>857</v>
      </c>
      <c r="F266" s="60"/>
      <c r="G266" s="23">
        <v>1400</v>
      </c>
      <c r="H266" s="93" t="s">
        <v>17</v>
      </c>
      <c r="I266" s="60">
        <v>29074</v>
      </c>
      <c r="J266" s="60" t="s">
        <v>1188</v>
      </c>
      <c r="K266" s="60" t="s">
        <v>871</v>
      </c>
      <c r="L266" s="60" t="s">
        <v>1189</v>
      </c>
      <c r="M266" s="60" t="s">
        <v>1190</v>
      </c>
      <c r="N266" s="60" t="s">
        <v>1191</v>
      </c>
      <c r="O266" s="60"/>
      <c r="P266" s="60"/>
      <c r="Q266" s="75">
        <v>1420000000</v>
      </c>
      <c r="R266" s="75">
        <v>112500000</v>
      </c>
      <c r="S266" s="75"/>
      <c r="T266" s="75"/>
      <c r="U266" s="75"/>
      <c r="V266" s="75"/>
      <c r="W266" s="75"/>
      <c r="X266" s="75"/>
      <c r="Y266" s="164">
        <f t="shared" si="14"/>
        <v>112500000</v>
      </c>
      <c r="Z266" s="164">
        <f t="shared" si="17"/>
        <v>1307500000</v>
      </c>
      <c r="AA266" s="75">
        <v>450000000</v>
      </c>
      <c r="AB266" s="164">
        <v>405000000</v>
      </c>
      <c r="AC266" s="164">
        <v>101250000</v>
      </c>
      <c r="AD266" s="75"/>
      <c r="AE266" s="75"/>
      <c r="AF266" s="75"/>
      <c r="AG266" s="75"/>
      <c r="AH266" s="75"/>
      <c r="AI266" s="75"/>
      <c r="AJ266" s="75"/>
      <c r="AK266" s="75"/>
      <c r="AL266" s="75"/>
      <c r="AM266" s="127">
        <f t="shared" si="15"/>
        <v>101250000</v>
      </c>
      <c r="AN266" s="165">
        <f t="shared" si="16"/>
        <v>303750000</v>
      </c>
      <c r="AO266" s="42" t="s">
        <v>38</v>
      </c>
      <c r="AP266" s="60"/>
      <c r="AS266" s="51"/>
    </row>
    <row r="267" spans="1:45" hidden="1" x14ac:dyDescent="0.25">
      <c r="A267" s="149">
        <v>1502</v>
      </c>
      <c r="B267" s="42" t="s">
        <v>31</v>
      </c>
      <c r="C267" s="60" t="s">
        <v>855</v>
      </c>
      <c r="D267" s="46" t="s">
        <v>858</v>
      </c>
      <c r="E267" s="60" t="s">
        <v>216</v>
      </c>
      <c r="F267" s="183" t="s">
        <v>1501</v>
      </c>
      <c r="G267" s="23">
        <v>1400</v>
      </c>
      <c r="H267" s="93" t="s">
        <v>17</v>
      </c>
      <c r="I267" s="60">
        <v>29074</v>
      </c>
      <c r="J267" s="60" t="s">
        <v>1188</v>
      </c>
      <c r="K267" s="60" t="s">
        <v>871</v>
      </c>
      <c r="L267" s="60" t="s">
        <v>1189</v>
      </c>
      <c r="M267" s="60" t="s">
        <v>1193</v>
      </c>
      <c r="N267" s="60" t="s">
        <v>1183</v>
      </c>
      <c r="O267" s="60"/>
      <c r="P267" s="60"/>
      <c r="Q267" s="75" t="s">
        <v>1522</v>
      </c>
      <c r="R267" s="75">
        <v>50000000</v>
      </c>
      <c r="S267" s="75"/>
      <c r="T267" s="75"/>
      <c r="U267" s="75"/>
      <c r="V267" s="75"/>
      <c r="W267" s="75"/>
      <c r="X267" s="75"/>
      <c r="Y267" s="164">
        <f t="shared" si="14"/>
        <v>50000000</v>
      </c>
      <c r="Z267" s="164">
        <f t="shared" si="17"/>
        <v>-50000000</v>
      </c>
      <c r="AA267" s="75">
        <v>200000000</v>
      </c>
      <c r="AB267" s="164">
        <v>180000000</v>
      </c>
      <c r="AC267" s="164">
        <v>45000000</v>
      </c>
      <c r="AD267" s="164">
        <v>45000000</v>
      </c>
      <c r="AE267" s="75"/>
      <c r="AF267" s="75"/>
      <c r="AG267" s="75"/>
      <c r="AH267" s="75"/>
      <c r="AI267" s="75"/>
      <c r="AJ267" s="75"/>
      <c r="AK267" s="75"/>
      <c r="AL267" s="75"/>
      <c r="AM267" s="127">
        <f t="shared" si="15"/>
        <v>90000000</v>
      </c>
      <c r="AN267" s="165">
        <f t="shared" si="16"/>
        <v>90000000</v>
      </c>
      <c r="AO267" s="42" t="s">
        <v>38</v>
      </c>
      <c r="AP267" s="60"/>
      <c r="AS267" s="51"/>
    </row>
    <row r="268" spans="1:45" hidden="1" x14ac:dyDescent="0.25">
      <c r="A268" s="149">
        <v>1501</v>
      </c>
      <c r="B268" s="42" t="s">
        <v>31</v>
      </c>
      <c r="C268" s="60" t="s">
        <v>855</v>
      </c>
      <c r="D268" s="46" t="s">
        <v>859</v>
      </c>
      <c r="E268" s="60" t="s">
        <v>860</v>
      </c>
      <c r="F268" s="60"/>
      <c r="G268" s="23">
        <v>1400</v>
      </c>
      <c r="H268" s="93" t="s">
        <v>17</v>
      </c>
      <c r="I268" s="60">
        <v>29074</v>
      </c>
      <c r="J268" s="60" t="s">
        <v>1188</v>
      </c>
      <c r="K268" s="60" t="s">
        <v>871</v>
      </c>
      <c r="L268" s="60" t="s">
        <v>1189</v>
      </c>
      <c r="M268" s="60" t="s">
        <v>987</v>
      </c>
      <c r="N268" s="60" t="s">
        <v>1099</v>
      </c>
      <c r="O268" s="60"/>
      <c r="P268" s="60"/>
      <c r="Q268" s="75" t="s">
        <v>1522</v>
      </c>
      <c r="R268" s="75">
        <v>87500000</v>
      </c>
      <c r="S268" s="75"/>
      <c r="T268" s="75"/>
      <c r="U268" s="75"/>
      <c r="V268" s="75"/>
      <c r="W268" s="75"/>
      <c r="X268" s="75"/>
      <c r="Y268" s="164">
        <f t="shared" si="14"/>
        <v>87500000</v>
      </c>
      <c r="Z268" s="164">
        <f t="shared" si="17"/>
        <v>-87500000</v>
      </c>
      <c r="AA268" s="75">
        <v>350000000</v>
      </c>
      <c r="AB268" s="164">
        <v>315000000</v>
      </c>
      <c r="AC268" s="164">
        <v>78750000</v>
      </c>
      <c r="AD268" s="75"/>
      <c r="AE268" s="75"/>
      <c r="AF268" s="75"/>
      <c r="AG268" s="75"/>
      <c r="AH268" s="75"/>
      <c r="AI268" s="75"/>
      <c r="AJ268" s="75"/>
      <c r="AK268" s="75"/>
      <c r="AL268" s="75"/>
      <c r="AM268" s="127">
        <f t="shared" si="15"/>
        <v>78750000</v>
      </c>
      <c r="AN268" s="165">
        <f t="shared" si="16"/>
        <v>236250000</v>
      </c>
      <c r="AO268" s="42" t="s">
        <v>38</v>
      </c>
      <c r="AP268" s="60"/>
      <c r="AS268" s="51"/>
    </row>
    <row r="269" spans="1:45" hidden="1" x14ac:dyDescent="0.25">
      <c r="A269" s="149">
        <v>1489</v>
      </c>
      <c r="B269" s="42" t="s">
        <v>31</v>
      </c>
      <c r="C269" s="60" t="s">
        <v>855</v>
      </c>
      <c r="D269" s="46" t="s">
        <v>861</v>
      </c>
      <c r="E269" s="60" t="s">
        <v>334</v>
      </c>
      <c r="F269" s="60"/>
      <c r="G269" s="23">
        <v>1400</v>
      </c>
      <c r="H269" s="93" t="s">
        <v>17</v>
      </c>
      <c r="I269" s="60">
        <v>29074</v>
      </c>
      <c r="J269" s="60" t="s">
        <v>1188</v>
      </c>
      <c r="K269" s="60" t="s">
        <v>871</v>
      </c>
      <c r="L269" s="60" t="s">
        <v>1189</v>
      </c>
      <c r="M269" s="60" t="s">
        <v>1194</v>
      </c>
      <c r="N269" s="60" t="s">
        <v>1186</v>
      </c>
      <c r="O269" s="60"/>
      <c r="P269" s="60"/>
      <c r="Q269" s="75" t="s">
        <v>1522</v>
      </c>
      <c r="R269" s="75">
        <v>54444444.443999998</v>
      </c>
      <c r="S269" s="75"/>
      <c r="T269" s="75"/>
      <c r="U269" s="75"/>
      <c r="V269" s="75"/>
      <c r="W269" s="75"/>
      <c r="X269" s="75"/>
      <c r="Y269" s="164">
        <f t="shared" si="14"/>
        <v>54444444.443999998</v>
      </c>
      <c r="Z269" s="164">
        <f t="shared" si="17"/>
        <v>-54444444.443999998</v>
      </c>
      <c r="AA269" s="75">
        <v>200000000</v>
      </c>
      <c r="AB269" s="164">
        <v>196000000</v>
      </c>
      <c r="AC269" s="164">
        <v>49000000</v>
      </c>
      <c r="AD269" s="164">
        <v>49000000</v>
      </c>
      <c r="AE269" s="75"/>
      <c r="AF269" s="75"/>
      <c r="AG269" s="75"/>
      <c r="AH269" s="75"/>
      <c r="AI269" s="75"/>
      <c r="AJ269" s="75"/>
      <c r="AK269" s="75"/>
      <c r="AL269" s="75"/>
      <c r="AM269" s="127">
        <f t="shared" si="15"/>
        <v>98000000</v>
      </c>
      <c r="AN269" s="165">
        <f t="shared" si="16"/>
        <v>98000000</v>
      </c>
      <c r="AO269" s="42" t="s">
        <v>38</v>
      </c>
      <c r="AP269" s="60"/>
      <c r="AS269" s="51"/>
    </row>
    <row r="270" spans="1:45" hidden="1" x14ac:dyDescent="0.25">
      <c r="A270" s="149">
        <v>1504</v>
      </c>
      <c r="B270" s="42" t="s">
        <v>31</v>
      </c>
      <c r="C270" s="60" t="s">
        <v>855</v>
      </c>
      <c r="D270" s="46" t="s">
        <v>885</v>
      </c>
      <c r="E270" s="60" t="s">
        <v>414</v>
      </c>
      <c r="F270" s="60"/>
      <c r="G270" s="23">
        <v>1400</v>
      </c>
      <c r="H270" s="93" t="s">
        <v>17</v>
      </c>
      <c r="I270" s="60">
        <v>29074</v>
      </c>
      <c r="J270" s="60" t="s">
        <v>1188</v>
      </c>
      <c r="K270" s="60" t="s">
        <v>871</v>
      </c>
      <c r="L270" s="60" t="s">
        <v>1189</v>
      </c>
      <c r="M270" s="60" t="s">
        <v>1195</v>
      </c>
      <c r="N270" s="60" t="s">
        <v>1196</v>
      </c>
      <c r="O270" s="60"/>
      <c r="P270" s="60"/>
      <c r="Q270" s="75" t="s">
        <v>1522</v>
      </c>
      <c r="R270" s="75">
        <v>50000000</v>
      </c>
      <c r="S270" s="75"/>
      <c r="T270" s="75"/>
      <c r="U270" s="75"/>
      <c r="V270" s="75"/>
      <c r="W270" s="75"/>
      <c r="X270" s="75"/>
      <c r="Y270" s="164">
        <f t="shared" si="14"/>
        <v>50000000</v>
      </c>
      <c r="Z270" s="164">
        <f t="shared" si="17"/>
        <v>-50000000</v>
      </c>
      <c r="AA270" s="75">
        <v>200000000</v>
      </c>
      <c r="AB270" s="164">
        <v>180000000</v>
      </c>
      <c r="AC270" s="164">
        <v>45000000</v>
      </c>
      <c r="AD270" s="75"/>
      <c r="AE270" s="75"/>
      <c r="AF270" s="75"/>
      <c r="AG270" s="75"/>
      <c r="AH270" s="75"/>
      <c r="AI270" s="75"/>
      <c r="AJ270" s="75"/>
      <c r="AK270" s="75"/>
      <c r="AL270" s="75"/>
      <c r="AM270" s="127">
        <f t="shared" si="15"/>
        <v>45000000</v>
      </c>
      <c r="AN270" s="165">
        <f t="shared" si="16"/>
        <v>135000000</v>
      </c>
      <c r="AO270" s="42" t="s">
        <v>38</v>
      </c>
      <c r="AP270" s="60"/>
      <c r="AS270" s="51"/>
    </row>
    <row r="271" spans="1:45" hidden="1" x14ac:dyDescent="0.25">
      <c r="A271" s="149">
        <v>1527</v>
      </c>
      <c r="B271" s="42" t="s">
        <v>31</v>
      </c>
      <c r="C271" s="60" t="s">
        <v>862</v>
      </c>
      <c r="D271" s="46" t="s">
        <v>863</v>
      </c>
      <c r="E271" s="60" t="s">
        <v>152</v>
      </c>
      <c r="F271" s="183" t="s">
        <v>1502</v>
      </c>
      <c r="G271" s="23">
        <v>1400</v>
      </c>
      <c r="H271" s="93" t="s">
        <v>16</v>
      </c>
      <c r="I271" s="60"/>
      <c r="J271" s="60" t="s">
        <v>871</v>
      </c>
      <c r="K271" s="60"/>
      <c r="L271" s="60"/>
      <c r="M271" s="60"/>
      <c r="N271" s="60"/>
      <c r="O271" s="60"/>
      <c r="P271" s="60"/>
      <c r="Q271" s="75">
        <v>400000000</v>
      </c>
      <c r="R271" s="75"/>
      <c r="S271" s="75"/>
      <c r="T271" s="75"/>
      <c r="U271" s="75"/>
      <c r="V271" s="75"/>
      <c r="W271" s="75"/>
      <c r="X271" s="75"/>
      <c r="Y271" s="164">
        <f t="shared" si="14"/>
        <v>0</v>
      </c>
      <c r="Z271" s="164">
        <f t="shared" si="17"/>
        <v>400000000</v>
      </c>
      <c r="AA271" s="75">
        <v>400000000</v>
      </c>
      <c r="AB271" s="164">
        <v>360000000</v>
      </c>
      <c r="AC271" s="164">
        <v>90000000</v>
      </c>
      <c r="AD271" s="164">
        <v>90000000</v>
      </c>
      <c r="AE271" s="75"/>
      <c r="AF271" s="75"/>
      <c r="AG271" s="75"/>
      <c r="AH271" s="75"/>
      <c r="AI271" s="75"/>
      <c r="AJ271" s="75"/>
      <c r="AK271" s="75"/>
      <c r="AL271" s="75"/>
      <c r="AM271" s="127">
        <f t="shared" si="15"/>
        <v>180000000</v>
      </c>
      <c r="AN271" s="165">
        <f t="shared" si="16"/>
        <v>180000000</v>
      </c>
      <c r="AO271" s="42" t="s">
        <v>35</v>
      </c>
      <c r="AP271" s="60"/>
      <c r="AS271" s="51"/>
    </row>
    <row r="272" spans="1:45" hidden="1" x14ac:dyDescent="0.25">
      <c r="A272" s="149"/>
      <c r="B272" s="42" t="s">
        <v>1512</v>
      </c>
      <c r="C272" s="60" t="s">
        <v>864</v>
      </c>
      <c r="D272" s="46" t="s">
        <v>865</v>
      </c>
      <c r="E272" s="60" t="s">
        <v>141</v>
      </c>
      <c r="F272" s="183" t="s">
        <v>1501</v>
      </c>
      <c r="G272" s="93">
        <v>1400</v>
      </c>
      <c r="H272" s="93" t="s">
        <v>16</v>
      </c>
      <c r="I272" s="60"/>
      <c r="J272" s="60" t="s">
        <v>871</v>
      </c>
      <c r="K272" s="60"/>
      <c r="L272" s="60"/>
      <c r="M272" s="60"/>
      <c r="N272" s="60"/>
      <c r="O272" s="60"/>
      <c r="P272" s="60"/>
      <c r="Q272" s="75">
        <v>300000000</v>
      </c>
      <c r="R272" s="75"/>
      <c r="S272" s="75"/>
      <c r="T272" s="75"/>
      <c r="U272" s="75"/>
      <c r="V272" s="75"/>
      <c r="W272" s="75"/>
      <c r="X272" s="75"/>
      <c r="Y272" s="164">
        <f t="shared" si="14"/>
        <v>0</v>
      </c>
      <c r="Z272" s="164">
        <f t="shared" si="17"/>
        <v>300000000</v>
      </c>
      <c r="AA272" s="75"/>
      <c r="AB272" s="164"/>
      <c r="AC272" s="164"/>
      <c r="AD272" s="75"/>
      <c r="AE272" s="75"/>
      <c r="AF272" s="75"/>
      <c r="AG272" s="75"/>
      <c r="AH272" s="75"/>
      <c r="AI272" s="75"/>
      <c r="AJ272" s="75"/>
      <c r="AK272" s="75"/>
      <c r="AL272" s="75"/>
      <c r="AM272" s="127">
        <f t="shared" si="15"/>
        <v>0</v>
      </c>
      <c r="AN272" s="165">
        <f t="shared" si="16"/>
        <v>0</v>
      </c>
      <c r="AO272" s="42"/>
      <c r="AP272" s="60"/>
      <c r="AS272" s="51"/>
    </row>
    <row r="273" spans="1:45" hidden="1" x14ac:dyDescent="0.25">
      <c r="A273" s="149">
        <v>1496</v>
      </c>
      <c r="B273" s="42" t="s">
        <v>31</v>
      </c>
      <c r="C273" s="60" t="s">
        <v>866</v>
      </c>
      <c r="D273" s="46" t="s">
        <v>867</v>
      </c>
      <c r="E273" s="60" t="s">
        <v>57</v>
      </c>
      <c r="F273" s="183" t="s">
        <v>1502</v>
      </c>
      <c r="G273" s="93">
        <v>1400</v>
      </c>
      <c r="H273" s="93" t="s">
        <v>17</v>
      </c>
      <c r="I273" s="60" t="s">
        <v>1197</v>
      </c>
      <c r="J273" s="60" t="s">
        <v>1186</v>
      </c>
      <c r="K273" s="60" t="s">
        <v>905</v>
      </c>
      <c r="L273" s="60" t="s">
        <v>1198</v>
      </c>
      <c r="M273" s="60" t="s">
        <v>1192</v>
      </c>
      <c r="N273" s="60" t="s">
        <v>1191</v>
      </c>
      <c r="O273" s="60"/>
      <c r="P273" s="60"/>
      <c r="Q273" s="75">
        <v>400000000</v>
      </c>
      <c r="R273" s="75">
        <v>400000000</v>
      </c>
      <c r="S273" s="75"/>
      <c r="T273" s="75"/>
      <c r="U273" s="75"/>
      <c r="V273" s="75"/>
      <c r="W273" s="75"/>
      <c r="X273" s="75"/>
      <c r="Y273" s="164">
        <f t="shared" ref="Y273:Y282" si="18">SUM(R273:V273)</f>
        <v>400000000</v>
      </c>
      <c r="Z273" s="164">
        <f t="shared" si="17"/>
        <v>0</v>
      </c>
      <c r="AA273" s="75">
        <v>400000000</v>
      </c>
      <c r="AB273" s="164">
        <v>360000000</v>
      </c>
      <c r="AC273" s="164"/>
      <c r="AD273" s="75"/>
      <c r="AE273" s="75"/>
      <c r="AF273" s="75"/>
      <c r="AG273" s="75"/>
      <c r="AH273" s="75"/>
      <c r="AI273" s="75"/>
      <c r="AJ273" s="75"/>
      <c r="AK273" s="75"/>
      <c r="AL273" s="75"/>
      <c r="AM273" s="127">
        <f t="shared" si="15"/>
        <v>0</v>
      </c>
      <c r="AN273" s="165">
        <f t="shared" si="16"/>
        <v>360000000</v>
      </c>
      <c r="AO273" s="42" t="s">
        <v>35</v>
      </c>
      <c r="AP273" s="60"/>
      <c r="AS273" s="51"/>
    </row>
    <row r="274" spans="1:45" hidden="1" x14ac:dyDescent="0.25">
      <c r="A274" s="149">
        <v>1518</v>
      </c>
      <c r="B274" s="42" t="s">
        <v>31</v>
      </c>
      <c r="C274" s="60" t="s">
        <v>868</v>
      </c>
      <c r="D274" s="46" t="s">
        <v>869</v>
      </c>
      <c r="E274" s="60" t="s">
        <v>870</v>
      </c>
      <c r="F274" s="60"/>
      <c r="G274" s="93">
        <v>1400</v>
      </c>
      <c r="H274" s="93" t="s">
        <v>16</v>
      </c>
      <c r="I274" s="60" t="s">
        <v>1200</v>
      </c>
      <c r="J274" s="60" t="s">
        <v>841</v>
      </c>
      <c r="K274" s="60" t="s">
        <v>841</v>
      </c>
      <c r="L274" s="60" t="s">
        <v>1189</v>
      </c>
      <c r="M274" s="60" t="s">
        <v>1199</v>
      </c>
      <c r="N274" s="60" t="s">
        <v>1396</v>
      </c>
      <c r="O274" s="60"/>
      <c r="P274" s="60"/>
      <c r="Q274" s="75">
        <v>750000000</v>
      </c>
      <c r="R274" s="75">
        <v>187500000</v>
      </c>
      <c r="S274" s="75"/>
      <c r="T274" s="75"/>
      <c r="U274" s="75"/>
      <c r="V274" s="75"/>
      <c r="W274" s="75"/>
      <c r="X274" s="75"/>
      <c r="Y274" s="164">
        <f t="shared" si="18"/>
        <v>187500000</v>
      </c>
      <c r="Z274" s="164">
        <f t="shared" si="17"/>
        <v>562500000</v>
      </c>
      <c r="AA274" s="75">
        <v>750000000</v>
      </c>
      <c r="AB274" s="164">
        <v>675000000</v>
      </c>
      <c r="AC274" s="164">
        <v>168750000</v>
      </c>
      <c r="AD274" s="75"/>
      <c r="AE274" s="75"/>
      <c r="AF274" s="75"/>
      <c r="AG274" s="75"/>
      <c r="AH274" s="75"/>
      <c r="AI274" s="75"/>
      <c r="AJ274" s="75"/>
      <c r="AK274" s="75"/>
      <c r="AL274" s="75"/>
      <c r="AM274" s="127">
        <f t="shared" ref="AM274:AM282" si="19">SUM(AC274:AJ274)</f>
        <v>168750000</v>
      </c>
      <c r="AN274" s="165">
        <f t="shared" si="16"/>
        <v>506250000</v>
      </c>
      <c r="AO274" s="42" t="s">
        <v>38</v>
      </c>
      <c r="AP274" s="60"/>
      <c r="AS274" s="51"/>
    </row>
    <row r="275" spans="1:45" ht="15" hidden="1" customHeight="1" x14ac:dyDescent="0.25">
      <c r="A275" s="144">
        <v>1524</v>
      </c>
      <c r="B275" s="42" t="s">
        <v>67</v>
      </c>
      <c r="C275" s="60" t="s">
        <v>907</v>
      </c>
      <c r="D275" s="47" t="s">
        <v>904</v>
      </c>
      <c r="E275" s="60" t="s">
        <v>110</v>
      </c>
      <c r="F275" s="183" t="s">
        <v>1501</v>
      </c>
      <c r="G275" s="93">
        <v>1400</v>
      </c>
      <c r="H275" s="93" t="s">
        <v>17</v>
      </c>
      <c r="I275" s="60" t="s">
        <v>906</v>
      </c>
      <c r="J275" s="60" t="s">
        <v>905</v>
      </c>
      <c r="K275" s="60" t="s">
        <v>1202</v>
      </c>
      <c r="L275" s="60" t="s">
        <v>1203</v>
      </c>
      <c r="M275" s="60" t="s">
        <v>1009</v>
      </c>
      <c r="N275" s="60" t="s">
        <v>1125</v>
      </c>
      <c r="O275" s="60" t="s">
        <v>1497</v>
      </c>
      <c r="P275" s="60">
        <v>1401</v>
      </c>
      <c r="Q275" s="75">
        <v>400000000</v>
      </c>
      <c r="R275" s="75"/>
      <c r="S275" s="75"/>
      <c r="T275" s="75"/>
      <c r="U275" s="75"/>
      <c r="V275" s="75"/>
      <c r="W275" s="75"/>
      <c r="X275" s="75"/>
      <c r="Y275" s="164">
        <f t="shared" si="18"/>
        <v>0</v>
      </c>
      <c r="Z275" s="164">
        <f t="shared" si="17"/>
        <v>400000000</v>
      </c>
      <c r="AA275" s="75">
        <v>400000000</v>
      </c>
      <c r="AB275" s="164">
        <v>360000000</v>
      </c>
      <c r="AC275" s="164">
        <v>229174051</v>
      </c>
      <c r="AD275" s="75"/>
      <c r="AE275" s="75"/>
      <c r="AF275" s="75"/>
      <c r="AG275" s="75"/>
      <c r="AH275" s="75"/>
      <c r="AI275" s="75"/>
      <c r="AJ275" s="75"/>
      <c r="AK275" s="75"/>
      <c r="AL275" s="75"/>
      <c r="AM275" s="127">
        <f t="shared" si="19"/>
        <v>229174051</v>
      </c>
      <c r="AN275" s="165">
        <f t="shared" si="16"/>
        <v>130825949</v>
      </c>
      <c r="AO275" s="42"/>
      <c r="AP275" s="60"/>
      <c r="AS275" s="51"/>
    </row>
    <row r="276" spans="1:45" ht="15" hidden="1" customHeight="1" x14ac:dyDescent="0.25">
      <c r="A276" s="144">
        <v>1480</v>
      </c>
      <c r="B276" s="42" t="s">
        <v>67</v>
      </c>
      <c r="C276" s="60" t="s">
        <v>907</v>
      </c>
      <c r="D276" s="47" t="s">
        <v>908</v>
      </c>
      <c r="E276" s="60" t="s">
        <v>110</v>
      </c>
      <c r="F276" s="183" t="s">
        <v>1501</v>
      </c>
      <c r="G276" s="93">
        <v>1400</v>
      </c>
      <c r="H276" s="93" t="s">
        <v>17</v>
      </c>
      <c r="I276" s="60" t="s">
        <v>909</v>
      </c>
      <c r="J276" s="60" t="s">
        <v>905</v>
      </c>
      <c r="K276" s="60" t="s">
        <v>905</v>
      </c>
      <c r="L276" s="60" t="s">
        <v>1204</v>
      </c>
      <c r="M276" s="60" t="s">
        <v>1124</v>
      </c>
      <c r="N276" s="60" t="s">
        <v>1125</v>
      </c>
      <c r="O276" s="60"/>
      <c r="P276" s="60"/>
      <c r="Q276" s="75">
        <v>550000000</v>
      </c>
      <c r="R276" s="75">
        <v>346500000</v>
      </c>
      <c r="S276" s="75"/>
      <c r="T276" s="75"/>
      <c r="U276" s="75"/>
      <c r="V276" s="75"/>
      <c r="W276" s="75"/>
      <c r="X276" s="75"/>
      <c r="Y276" s="164">
        <f t="shared" si="18"/>
        <v>346500000</v>
      </c>
      <c r="Z276" s="164">
        <f t="shared" si="17"/>
        <v>203500000</v>
      </c>
      <c r="AA276" s="75">
        <v>550000000</v>
      </c>
      <c r="AB276" s="164">
        <v>495000000</v>
      </c>
      <c r="AC276" s="164">
        <v>495000000</v>
      </c>
      <c r="AD276" s="75"/>
      <c r="AE276" s="75"/>
      <c r="AF276" s="75"/>
      <c r="AG276" s="75"/>
      <c r="AH276" s="75"/>
      <c r="AI276" s="75"/>
      <c r="AJ276" s="75"/>
      <c r="AK276" s="75"/>
      <c r="AL276" s="75"/>
      <c r="AM276" s="127">
        <f t="shared" si="19"/>
        <v>495000000</v>
      </c>
      <c r="AN276" s="165">
        <f t="shared" si="16"/>
        <v>0</v>
      </c>
      <c r="AO276" s="42"/>
      <c r="AP276" s="60"/>
      <c r="AS276" s="51"/>
    </row>
    <row r="277" spans="1:45" ht="15" hidden="1" customHeight="1" x14ac:dyDescent="0.25">
      <c r="A277" s="144">
        <v>1487</v>
      </c>
      <c r="B277" s="42"/>
      <c r="C277" s="60" t="s">
        <v>629</v>
      </c>
      <c r="D277" s="47" t="s">
        <v>2219</v>
      </c>
      <c r="E277" s="60" t="s">
        <v>2220</v>
      </c>
      <c r="F277" s="183"/>
      <c r="G277" s="93">
        <v>1400</v>
      </c>
      <c r="H277" s="93" t="s">
        <v>17</v>
      </c>
      <c r="I277" s="60"/>
      <c r="J277" s="60"/>
      <c r="K277" s="60"/>
      <c r="L277" s="60"/>
      <c r="M277" s="60" t="s">
        <v>2221</v>
      </c>
      <c r="N277" s="60" t="s">
        <v>2222</v>
      </c>
      <c r="O277" s="60"/>
      <c r="P277" s="60"/>
      <c r="Q277" s="75">
        <v>176440000</v>
      </c>
      <c r="R277" s="75"/>
      <c r="S277" s="75"/>
      <c r="T277" s="75"/>
      <c r="U277" s="75"/>
      <c r="V277" s="75"/>
      <c r="W277" s="75"/>
      <c r="X277" s="75"/>
      <c r="Y277" s="164"/>
      <c r="Z277" s="164"/>
      <c r="AA277" s="75"/>
      <c r="AB277" s="164"/>
      <c r="AC277" s="164"/>
      <c r="AD277" s="75"/>
      <c r="AE277" s="75"/>
      <c r="AF277" s="75"/>
      <c r="AG277" s="75"/>
      <c r="AH277" s="75"/>
      <c r="AI277" s="75"/>
      <c r="AJ277" s="75"/>
      <c r="AK277" s="75"/>
      <c r="AL277" s="75"/>
      <c r="AM277" s="127"/>
      <c r="AN277" s="165"/>
      <c r="AO277" s="42"/>
      <c r="AP277" s="60"/>
      <c r="AS277" s="51"/>
    </row>
    <row r="278" spans="1:45" ht="15" hidden="1" customHeight="1" x14ac:dyDescent="0.25">
      <c r="A278" s="149">
        <v>1500</v>
      </c>
      <c r="B278" s="42" t="s">
        <v>31</v>
      </c>
      <c r="C278" s="60" t="s">
        <v>2228</v>
      </c>
      <c r="D278" s="47" t="s">
        <v>2227</v>
      </c>
      <c r="E278" s="60" t="s">
        <v>43</v>
      </c>
      <c r="F278" s="183"/>
      <c r="G278" s="93">
        <v>1400</v>
      </c>
      <c r="H278" s="93" t="s">
        <v>17</v>
      </c>
      <c r="I278" s="60"/>
      <c r="J278" s="60" t="s">
        <v>905</v>
      </c>
      <c r="K278" s="60" t="s">
        <v>2229</v>
      </c>
      <c r="L278" s="60"/>
      <c r="M278" s="60" t="s">
        <v>2230</v>
      </c>
      <c r="N278" s="60" t="s">
        <v>1196</v>
      </c>
      <c r="O278" s="60"/>
      <c r="P278" s="60"/>
      <c r="Q278" s="75">
        <v>164000000</v>
      </c>
      <c r="R278" s="75"/>
      <c r="S278" s="75"/>
      <c r="T278" s="75"/>
      <c r="U278" s="75"/>
      <c r="V278" s="75"/>
      <c r="W278" s="75"/>
      <c r="X278" s="75"/>
      <c r="Y278" s="164"/>
      <c r="Z278" s="164"/>
      <c r="AA278" s="75"/>
      <c r="AB278" s="164"/>
      <c r="AC278" s="164"/>
      <c r="AD278" s="75"/>
      <c r="AE278" s="75"/>
      <c r="AF278" s="75"/>
      <c r="AG278" s="75"/>
      <c r="AH278" s="75"/>
      <c r="AI278" s="75"/>
      <c r="AJ278" s="75"/>
      <c r="AK278" s="75"/>
      <c r="AL278" s="75"/>
      <c r="AM278" s="127"/>
      <c r="AN278" s="165"/>
      <c r="AO278" s="42"/>
      <c r="AP278" s="60"/>
      <c r="AS278" s="51"/>
    </row>
    <row r="279" spans="1:45" ht="15" hidden="1" customHeight="1" x14ac:dyDescent="0.25">
      <c r="A279" s="149">
        <v>1525</v>
      </c>
      <c r="B279" s="42" t="s">
        <v>31</v>
      </c>
      <c r="C279" s="60"/>
      <c r="D279" s="47" t="s">
        <v>2238</v>
      </c>
      <c r="E279" s="60" t="s">
        <v>43</v>
      </c>
      <c r="F279" s="183"/>
      <c r="G279" s="93">
        <v>1400</v>
      </c>
      <c r="H279" s="93" t="s">
        <v>17</v>
      </c>
      <c r="I279" s="60" t="s">
        <v>2239</v>
      </c>
      <c r="J279" s="60" t="s">
        <v>2240</v>
      </c>
      <c r="K279" s="60"/>
      <c r="L279" s="60"/>
      <c r="M279" s="60"/>
      <c r="N279" s="60"/>
      <c r="O279" s="60"/>
      <c r="P279" s="60"/>
      <c r="Q279" s="75">
        <v>1035000000</v>
      </c>
      <c r="R279" s="75"/>
      <c r="S279" s="75"/>
      <c r="T279" s="75"/>
      <c r="U279" s="75"/>
      <c r="V279" s="75"/>
      <c r="W279" s="75"/>
      <c r="X279" s="75"/>
      <c r="Y279" s="164"/>
      <c r="Z279" s="164"/>
      <c r="AA279" s="75"/>
      <c r="AB279" s="164"/>
      <c r="AC279" s="164"/>
      <c r="AD279" s="75"/>
      <c r="AE279" s="75"/>
      <c r="AF279" s="75"/>
      <c r="AG279" s="75"/>
      <c r="AH279" s="75"/>
      <c r="AI279" s="75"/>
      <c r="AJ279" s="75"/>
      <c r="AK279" s="75"/>
      <c r="AL279" s="75"/>
      <c r="AM279" s="127"/>
      <c r="AN279" s="165"/>
      <c r="AO279" s="42"/>
      <c r="AP279" s="60"/>
      <c r="AS279" s="51"/>
    </row>
    <row r="280" spans="1:45" ht="15" hidden="1" customHeight="1" x14ac:dyDescent="0.25">
      <c r="A280" s="149">
        <v>1531</v>
      </c>
      <c r="B280" s="42" t="s">
        <v>31</v>
      </c>
      <c r="C280" s="60" t="s">
        <v>2248</v>
      </c>
      <c r="D280" s="47" t="s">
        <v>2247</v>
      </c>
      <c r="E280" s="60" t="s">
        <v>79</v>
      </c>
      <c r="F280" s="183"/>
      <c r="G280" s="93">
        <v>1400</v>
      </c>
      <c r="H280" s="93" t="s">
        <v>17</v>
      </c>
      <c r="I280" s="60" t="s">
        <v>2246</v>
      </c>
      <c r="J280" s="60" t="s">
        <v>2245</v>
      </c>
      <c r="K280" s="60"/>
      <c r="L280" s="60"/>
      <c r="M280" s="60"/>
      <c r="N280" s="60"/>
      <c r="O280" s="60"/>
      <c r="P280" s="60"/>
      <c r="Q280" s="75">
        <v>710000000</v>
      </c>
      <c r="R280" s="75"/>
      <c r="S280" s="75"/>
      <c r="T280" s="75"/>
      <c r="U280" s="75"/>
      <c r="V280" s="75"/>
      <c r="W280" s="75"/>
      <c r="X280" s="75"/>
      <c r="Y280" s="164"/>
      <c r="Z280" s="164"/>
      <c r="AA280" s="75"/>
      <c r="AB280" s="164"/>
      <c r="AC280" s="164"/>
      <c r="AD280" s="75"/>
      <c r="AE280" s="75"/>
      <c r="AF280" s="75"/>
      <c r="AG280" s="75"/>
      <c r="AH280" s="75"/>
      <c r="AI280" s="75"/>
      <c r="AJ280" s="75"/>
      <c r="AK280" s="75"/>
      <c r="AL280" s="75"/>
      <c r="AM280" s="127"/>
      <c r="AN280" s="165"/>
      <c r="AO280" s="42"/>
      <c r="AP280" s="60"/>
      <c r="AS280" s="51"/>
    </row>
    <row r="281" spans="1:45" s="193" customFormat="1" ht="15" hidden="1" customHeight="1" x14ac:dyDescent="0.25">
      <c r="A281" s="149">
        <v>1465</v>
      </c>
      <c r="B281" s="42" t="s">
        <v>31</v>
      </c>
      <c r="C281" s="196" t="s">
        <v>649</v>
      </c>
      <c r="D281" s="196" t="s">
        <v>2249</v>
      </c>
      <c r="E281" s="276" t="s">
        <v>1539</v>
      </c>
      <c r="F281" s="188"/>
      <c r="G281" s="42">
        <v>1400</v>
      </c>
      <c r="H281" s="42" t="s">
        <v>17</v>
      </c>
      <c r="I281" s="42" t="s">
        <v>1541</v>
      </c>
      <c r="J281" s="42" t="s">
        <v>1186</v>
      </c>
      <c r="K281" s="42" t="s">
        <v>1186</v>
      </c>
      <c r="L281" s="42" t="s">
        <v>1542</v>
      </c>
      <c r="M281" s="188"/>
      <c r="N281" s="188"/>
      <c r="O281" s="188"/>
      <c r="P281" s="188"/>
      <c r="Q281" s="75">
        <v>302000000</v>
      </c>
      <c r="R281" s="189"/>
      <c r="S281" s="189"/>
      <c r="T281" s="189"/>
      <c r="U281" s="189"/>
      <c r="V281" s="189"/>
      <c r="W281" s="189"/>
      <c r="X281" s="189"/>
      <c r="Y281" s="189"/>
      <c r="Z281" s="189"/>
      <c r="AA281" s="190"/>
      <c r="AB281" s="190"/>
      <c r="AC281" s="189"/>
      <c r="AD281" s="189"/>
      <c r="AE281" s="189"/>
      <c r="AF281" s="189"/>
      <c r="AG281" s="189"/>
      <c r="AH281" s="189"/>
      <c r="AI281" s="189"/>
      <c r="AJ281" s="189"/>
      <c r="AK281" s="189"/>
      <c r="AL281" s="189"/>
      <c r="AM281" s="189"/>
      <c r="AN281" s="189"/>
      <c r="AO281" s="191"/>
      <c r="AP281" s="188"/>
      <c r="AQ281" s="192"/>
    </row>
    <row r="282" spans="1:45" ht="15" hidden="1" customHeight="1" x14ac:dyDescent="0.25">
      <c r="A282" s="149">
        <v>1492</v>
      </c>
      <c r="B282" s="42" t="s">
        <v>31</v>
      </c>
      <c r="C282" s="60" t="s">
        <v>587</v>
      </c>
      <c r="D282" s="47" t="s">
        <v>910</v>
      </c>
      <c r="E282" s="60" t="s">
        <v>110</v>
      </c>
      <c r="F282" s="183" t="s">
        <v>1501</v>
      </c>
      <c r="G282" s="23">
        <v>1400</v>
      </c>
      <c r="H282" s="93" t="s">
        <v>17</v>
      </c>
      <c r="I282" s="60" t="s">
        <v>911</v>
      </c>
      <c r="J282" s="60" t="s">
        <v>1207</v>
      </c>
      <c r="K282" s="60" t="s">
        <v>894</v>
      </c>
      <c r="L282" s="60" t="s">
        <v>1205</v>
      </c>
      <c r="M282" s="60" t="s">
        <v>1201</v>
      </c>
      <c r="N282" s="60" t="s">
        <v>1196</v>
      </c>
      <c r="O282" s="60"/>
      <c r="P282" s="60"/>
      <c r="Q282" s="75">
        <v>5400000000</v>
      </c>
      <c r="R282" s="75"/>
      <c r="S282" s="75"/>
      <c r="T282" s="75"/>
      <c r="U282" s="75"/>
      <c r="V282" s="75"/>
      <c r="W282" s="75"/>
      <c r="X282" s="75"/>
      <c r="Y282" s="164">
        <f t="shared" si="18"/>
        <v>0</v>
      </c>
      <c r="Z282" s="164">
        <f t="shared" si="17"/>
        <v>5400000000</v>
      </c>
      <c r="AA282" s="75">
        <v>5400000000</v>
      </c>
      <c r="AB282" s="164">
        <v>4860000000</v>
      </c>
      <c r="AC282" s="164"/>
      <c r="AD282" s="75"/>
      <c r="AE282" s="75"/>
      <c r="AF282" s="75"/>
      <c r="AG282" s="75"/>
      <c r="AH282" s="75"/>
      <c r="AI282" s="75"/>
      <c r="AJ282" s="75"/>
      <c r="AK282" s="75"/>
      <c r="AL282" s="75"/>
      <c r="AM282" s="127">
        <f t="shared" si="19"/>
        <v>0</v>
      </c>
      <c r="AN282" s="165">
        <f t="shared" si="16"/>
        <v>4860000000</v>
      </c>
      <c r="AO282" s="42"/>
      <c r="AP282" s="60"/>
      <c r="AS282" s="51"/>
    </row>
    <row r="283" spans="1:45" hidden="1" x14ac:dyDescent="0.25">
      <c r="A283" s="149">
        <v>1526</v>
      </c>
      <c r="B283" s="42" t="s">
        <v>31</v>
      </c>
      <c r="C283" s="21" t="s">
        <v>1485</v>
      </c>
      <c r="D283" s="21" t="s">
        <v>1481</v>
      </c>
      <c r="E283" s="21" t="s">
        <v>406</v>
      </c>
      <c r="F283" s="183" t="s">
        <v>1504</v>
      </c>
      <c r="G283" s="21">
        <v>1401</v>
      </c>
      <c r="H283" s="93" t="s">
        <v>17</v>
      </c>
      <c r="I283" s="21" t="s">
        <v>1482</v>
      </c>
      <c r="J283" s="21" t="s">
        <v>1483</v>
      </c>
      <c r="K283" s="21" t="s">
        <v>1483</v>
      </c>
      <c r="L283" s="21" t="s">
        <v>1484</v>
      </c>
      <c r="Q283" s="75">
        <v>3850000000</v>
      </c>
    </row>
    <row r="284" spans="1:45" hidden="1" x14ac:dyDescent="0.25">
      <c r="A284" s="149">
        <v>1529</v>
      </c>
      <c r="B284" s="42" t="s">
        <v>31</v>
      </c>
      <c r="C284" s="21" t="s">
        <v>1486</v>
      </c>
      <c r="D284" s="21" t="s">
        <v>1487</v>
      </c>
      <c r="E284" s="21" t="s">
        <v>406</v>
      </c>
      <c r="F284" s="183" t="s">
        <v>1504</v>
      </c>
      <c r="G284" s="21">
        <v>1401</v>
      </c>
      <c r="H284" s="21" t="s">
        <v>16</v>
      </c>
      <c r="I284" s="21">
        <v>351466</v>
      </c>
      <c r="J284" s="21" t="s">
        <v>1488</v>
      </c>
      <c r="K284" s="21" t="s">
        <v>1488</v>
      </c>
      <c r="L284" s="21" t="s">
        <v>1489</v>
      </c>
      <c r="Q284" s="75">
        <v>2889796220</v>
      </c>
      <c r="AA284" s="170">
        <v>2889796220</v>
      </c>
      <c r="AB284" s="170">
        <v>2600816598</v>
      </c>
    </row>
    <row r="285" spans="1:45" hidden="1" x14ac:dyDescent="0.25">
      <c r="A285" s="149">
        <v>1533</v>
      </c>
      <c r="B285" s="42" t="s">
        <v>31</v>
      </c>
      <c r="C285" s="21" t="s">
        <v>1490</v>
      </c>
      <c r="D285" s="21" t="s">
        <v>1491</v>
      </c>
      <c r="E285" s="21" t="s">
        <v>343</v>
      </c>
      <c r="F285" s="183" t="s">
        <v>1504</v>
      </c>
      <c r="G285" s="181">
        <v>1401</v>
      </c>
      <c r="H285" s="181" t="s">
        <v>16</v>
      </c>
      <c r="I285" s="21">
        <v>310675</v>
      </c>
      <c r="J285" s="21" t="s">
        <v>1492</v>
      </c>
      <c r="K285" s="21" t="s">
        <v>1492</v>
      </c>
      <c r="L285" s="21" t="s">
        <v>1493</v>
      </c>
      <c r="Q285" s="75">
        <v>1416740000</v>
      </c>
      <c r="AA285" s="170">
        <v>1416740000</v>
      </c>
      <c r="AB285" s="170">
        <v>1275066000</v>
      </c>
    </row>
    <row r="286" spans="1:45" hidden="1" x14ac:dyDescent="0.25">
      <c r="A286" s="149">
        <v>1528</v>
      </c>
      <c r="B286" s="42" t="s">
        <v>31</v>
      </c>
      <c r="C286" s="21" t="s">
        <v>2243</v>
      </c>
      <c r="D286" s="41" t="s">
        <v>2244</v>
      </c>
      <c r="E286" s="41" t="s">
        <v>149</v>
      </c>
      <c r="F286" s="38" t="s">
        <v>1501</v>
      </c>
      <c r="G286" s="21">
        <v>1401</v>
      </c>
      <c r="H286" s="181" t="s">
        <v>16</v>
      </c>
      <c r="I286" s="21" t="s">
        <v>2242</v>
      </c>
      <c r="J286" s="21" t="s">
        <v>2241</v>
      </c>
      <c r="L286" s="32"/>
      <c r="M286" s="40"/>
      <c r="N286" s="41"/>
      <c r="O286" s="41"/>
      <c r="P286" s="38"/>
      <c r="Q286" s="75"/>
      <c r="AP286" s="40"/>
    </row>
    <row r="287" spans="1:45" hidden="1" x14ac:dyDescent="0.25">
      <c r="A287" s="149">
        <v>1535</v>
      </c>
      <c r="B287" s="18" t="s">
        <v>31</v>
      </c>
      <c r="C287" s="21" t="s">
        <v>2253</v>
      </c>
      <c r="D287" s="41" t="s">
        <v>2254</v>
      </c>
      <c r="E287" s="41" t="s">
        <v>2250</v>
      </c>
      <c r="F287" s="38" t="s">
        <v>1501</v>
      </c>
      <c r="G287" s="21">
        <v>1401</v>
      </c>
      <c r="H287" s="21" t="s">
        <v>2255</v>
      </c>
      <c r="I287" s="21" t="s">
        <v>2251</v>
      </c>
      <c r="K287" s="39"/>
      <c r="L287" s="40"/>
      <c r="M287" s="41" t="s">
        <v>2252</v>
      </c>
      <c r="N287" s="41"/>
      <c r="O287" s="38"/>
      <c r="P287" s="170">
        <v>86250000</v>
      </c>
      <c r="Q287" s="75"/>
      <c r="AA287" s="170">
        <v>77625000</v>
      </c>
      <c r="AN287" s="18"/>
      <c r="AO287" s="40"/>
      <c r="AP287"/>
      <c r="AR287" s="21"/>
    </row>
    <row r="288" spans="1:45" hidden="1" x14ac:dyDescent="0.25">
      <c r="A288" s="150">
        <v>1532</v>
      </c>
      <c r="B288" s="277" t="s">
        <v>31</v>
      </c>
      <c r="C288" s="21" t="s">
        <v>2256</v>
      </c>
      <c r="D288" s="21" t="s">
        <v>2257</v>
      </c>
      <c r="E288" s="21" t="s">
        <v>2258</v>
      </c>
      <c r="F288" s="21" t="s">
        <v>1501</v>
      </c>
      <c r="G288" s="21">
        <v>1401</v>
      </c>
      <c r="H288" s="21" t="s">
        <v>17</v>
      </c>
      <c r="I288" s="21" t="s">
        <v>2259</v>
      </c>
      <c r="J288" s="21" t="s">
        <v>2260</v>
      </c>
      <c r="K288" s="21" t="s">
        <v>2260</v>
      </c>
      <c r="L288" s="21" t="s">
        <v>2261</v>
      </c>
      <c r="M288" s="21" t="s">
        <v>2262</v>
      </c>
      <c r="N288" s="21" t="s">
        <v>2263</v>
      </c>
      <c r="O288" s="21" t="s">
        <v>2261</v>
      </c>
      <c r="P288" s="21">
        <v>1402</v>
      </c>
      <c r="Q288" s="75">
        <v>800000000</v>
      </c>
      <c r="AA288" s="170">
        <v>800000000</v>
      </c>
      <c r="AB288" s="170">
        <v>680000000</v>
      </c>
      <c r="AO288" s="18" t="s">
        <v>38</v>
      </c>
    </row>
  </sheetData>
  <autoFilter ref="A1:AQ288">
    <filterColumn colId="1">
      <filters>
        <filter val="خاتمه یافته"/>
        <filter val="در حال اجرا(خاتمه یافته)"/>
      </filters>
    </filterColumn>
    <filterColumn colId="6">
      <filters>
        <filter val="97"/>
        <filter val="98"/>
        <filter val="99"/>
      </filters>
    </filterColumn>
    <filterColumn colId="8" showButton="0"/>
    <filterColumn colId="9" showButton="0"/>
    <filterColumn colId="10" showButton="0"/>
    <filterColumn colId="12" showButton="0"/>
    <filterColumn colId="17" showButton="0"/>
    <filterColumn colId="18" showButton="0"/>
    <filterColumn colId="19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</autoFilter>
  <mergeCells count="26">
    <mergeCell ref="AO1:AO2"/>
    <mergeCell ref="O1:O2"/>
    <mergeCell ref="P1:P2"/>
    <mergeCell ref="AP1:AP2"/>
    <mergeCell ref="AC1:AI1"/>
    <mergeCell ref="AJ1:AJ2"/>
    <mergeCell ref="AK1:AK2"/>
    <mergeCell ref="AL1:AL2"/>
    <mergeCell ref="AA1:AA2"/>
    <mergeCell ref="Y1:Y2"/>
    <mergeCell ref="Z1:Z2"/>
    <mergeCell ref="AN1:AN2"/>
    <mergeCell ref="AM1:AM2"/>
    <mergeCell ref="E1:E2"/>
    <mergeCell ref="Q1:Q2"/>
    <mergeCell ref="R1:U1"/>
    <mergeCell ref="AB1:AB2"/>
    <mergeCell ref="A1:A2"/>
    <mergeCell ref="G1:G2"/>
    <mergeCell ref="I1:L1"/>
    <mergeCell ref="B1:B2"/>
    <mergeCell ref="D1:D2"/>
    <mergeCell ref="C1:C2"/>
    <mergeCell ref="M1:N1"/>
    <mergeCell ref="F1:F2"/>
    <mergeCell ref="H1:H2"/>
  </mergeCells>
  <pageMargins left="0.7" right="0.7" top="0.75" bottom="0.75" header="0.3" footer="0.3"/>
  <pageSetup paperSize="9" scale="37" fitToWidth="0" orientation="landscape" r:id="rId1"/>
  <ignoredErrors>
    <ignoredError sqref="AM1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283"/>
  <sheetViews>
    <sheetView rightToLeft="1" topLeftCell="A2" workbookViewId="0">
      <selection activeCell="J31" sqref="J31"/>
    </sheetView>
  </sheetViews>
  <sheetFormatPr defaultColWidth="9" defaultRowHeight="11.25" x14ac:dyDescent="0.25"/>
  <cols>
    <col min="1" max="1" width="10" style="212" customWidth="1"/>
    <col min="2" max="2" width="12.28515625" style="195" customWidth="1"/>
    <col min="3" max="3" width="23.140625" style="195" customWidth="1"/>
    <col min="4" max="4" width="12.7109375" style="195" customWidth="1"/>
    <col min="5" max="5" width="12.140625" style="195" customWidth="1"/>
    <col min="6" max="6" width="15.140625" style="195" customWidth="1"/>
    <col min="7" max="7" width="16.28515625" style="195" customWidth="1"/>
    <col min="8" max="8" width="9.140625" style="195" customWidth="1"/>
    <col min="9" max="9" width="12.5703125" style="195" customWidth="1"/>
    <col min="10" max="10" width="38.28515625" style="195" customWidth="1"/>
    <col min="11" max="11" width="16.28515625" style="195" customWidth="1"/>
    <col min="12" max="12" width="18.42578125" style="195" customWidth="1"/>
    <col min="13" max="13" width="11.140625" style="195" customWidth="1"/>
    <col min="14" max="14" width="13" style="195" customWidth="1"/>
    <col min="15" max="15" width="12.28515625" style="195" customWidth="1"/>
    <col min="16" max="16" width="6.28515625" style="195" customWidth="1"/>
    <col min="17" max="17" width="10.140625" style="195" customWidth="1"/>
    <col min="18" max="18" width="10.85546875" style="195" customWidth="1"/>
    <col min="19" max="19" width="13.7109375" style="195" customWidth="1"/>
    <col min="20" max="20" width="12.85546875" style="195" customWidth="1"/>
    <col min="21" max="21" width="12.42578125" style="195" customWidth="1"/>
    <col min="22" max="22" width="11.28515625" style="195" customWidth="1"/>
    <col min="23" max="23" width="14.7109375" style="195" customWidth="1"/>
    <col min="24" max="24" width="11.7109375" style="195" customWidth="1"/>
    <col min="25" max="25" width="12" style="195" customWidth="1"/>
    <col min="26" max="26" width="12.42578125" style="195" customWidth="1"/>
    <col min="27" max="27" width="14" style="195" customWidth="1"/>
    <col min="28" max="28" width="10.42578125" style="195" customWidth="1"/>
    <col min="29" max="29" width="12.42578125" style="195" customWidth="1"/>
    <col min="30" max="30" width="10.42578125" style="195" customWidth="1"/>
    <col min="31" max="31" width="9.5703125" style="195" customWidth="1"/>
    <col min="32" max="32" width="8.7109375" style="195" customWidth="1"/>
    <col min="33" max="33" width="10.85546875" style="195" customWidth="1"/>
    <col min="34" max="34" width="12.28515625" style="195" customWidth="1"/>
    <col min="35" max="35" width="15.140625" style="195" customWidth="1"/>
    <col min="36" max="36" width="23" style="202" customWidth="1"/>
    <col min="37" max="37" width="10.140625" style="202" customWidth="1"/>
    <col min="38" max="38" width="9.42578125" style="195" customWidth="1"/>
    <col min="39" max="39" width="10.5703125" style="195" customWidth="1"/>
    <col min="40" max="40" width="13.5703125" style="195" customWidth="1"/>
    <col min="41" max="41" width="21" style="195" customWidth="1"/>
    <col min="42" max="42" width="12.28515625" style="195" customWidth="1"/>
    <col min="43" max="43" width="10.5703125" style="195" customWidth="1"/>
    <col min="44" max="44" width="9.140625" style="195" hidden="1" customWidth="1"/>
    <col min="45" max="52" width="9" style="195" hidden="1" customWidth="1"/>
    <col min="53" max="53" width="2.28515625" style="195" customWidth="1"/>
    <col min="54" max="54" width="16.42578125" style="195" customWidth="1"/>
    <col min="55" max="55" width="17.7109375" style="195" customWidth="1"/>
    <col min="56" max="56" width="23" style="195" customWidth="1"/>
    <col min="57" max="57" width="9.42578125" style="195" customWidth="1"/>
    <col min="58" max="58" width="9" style="195"/>
    <col min="59" max="59" width="11.85546875" style="195" customWidth="1"/>
    <col min="60" max="60" width="17.85546875" style="195" customWidth="1"/>
    <col min="61" max="61" width="17.42578125" style="195" customWidth="1"/>
    <col min="62" max="62" width="17" style="195" customWidth="1"/>
    <col min="63" max="63" width="15.85546875" style="195" customWidth="1"/>
    <col min="64" max="64" width="13.42578125" style="195" customWidth="1"/>
    <col min="65" max="65" width="14.28515625" style="195" customWidth="1"/>
    <col min="66" max="66" width="12.5703125" style="195" customWidth="1"/>
    <col min="67" max="67" width="12.7109375" style="195" customWidth="1"/>
    <col min="68" max="69" width="12.28515625" style="195" customWidth="1"/>
    <col min="70" max="16384" width="9" style="195"/>
  </cols>
  <sheetData>
    <row r="1" spans="1:72" s="202" customFormat="1" ht="14.25" customHeight="1" x14ac:dyDescent="0.25">
      <c r="A1" s="312" t="s">
        <v>0</v>
      </c>
      <c r="B1" s="314" t="s">
        <v>1</v>
      </c>
      <c r="C1" s="314" t="s">
        <v>2</v>
      </c>
      <c r="D1" s="197" t="s">
        <v>5</v>
      </c>
      <c r="E1" s="198"/>
      <c r="F1" s="198"/>
      <c r="G1" s="199"/>
      <c r="H1" s="318" t="s">
        <v>692</v>
      </c>
      <c r="I1" s="319"/>
      <c r="J1" s="314" t="s">
        <v>4</v>
      </c>
      <c r="K1" s="314" t="s">
        <v>13</v>
      </c>
      <c r="L1" s="308" t="s">
        <v>6</v>
      </c>
      <c r="M1" s="200" t="s">
        <v>7</v>
      </c>
      <c r="N1" s="200"/>
      <c r="O1" s="200"/>
      <c r="P1" s="200"/>
      <c r="Q1" s="200"/>
      <c r="R1" s="310" t="s">
        <v>696</v>
      </c>
      <c r="S1" s="311"/>
      <c r="T1" s="183" t="s">
        <v>1476</v>
      </c>
      <c r="U1" s="183" t="s">
        <v>1477</v>
      </c>
      <c r="V1" s="201" t="s">
        <v>1543</v>
      </c>
      <c r="W1" s="201" t="s">
        <v>1544</v>
      </c>
      <c r="X1" s="183" t="s">
        <v>8</v>
      </c>
      <c r="Y1" s="183"/>
      <c r="Z1" s="183"/>
      <c r="AA1" s="183"/>
      <c r="AB1" s="183"/>
      <c r="AC1" s="183"/>
      <c r="AD1" s="183"/>
      <c r="AE1" s="183"/>
      <c r="AF1" s="183"/>
      <c r="AG1" s="183" t="s">
        <v>845</v>
      </c>
      <c r="AH1" s="183" t="s">
        <v>1478</v>
      </c>
      <c r="AI1" s="183" t="s">
        <v>1479</v>
      </c>
      <c r="AJ1" s="9" t="s">
        <v>1545</v>
      </c>
      <c r="AK1" s="183" t="s">
        <v>9</v>
      </c>
      <c r="AL1" s="183" t="s">
        <v>1546</v>
      </c>
      <c r="AM1" s="183"/>
      <c r="AN1" s="183" t="s">
        <v>1547</v>
      </c>
      <c r="AO1" s="183" t="s">
        <v>1548</v>
      </c>
      <c r="AP1" s="183" t="s">
        <v>1549</v>
      </c>
      <c r="AQ1" s="183" t="s">
        <v>1550</v>
      </c>
      <c r="AR1" s="183" t="s">
        <v>1551</v>
      </c>
      <c r="AS1" s="183" t="s">
        <v>1552</v>
      </c>
      <c r="AT1" s="183"/>
      <c r="AU1" s="183"/>
      <c r="AV1" s="183" t="s">
        <v>10</v>
      </c>
      <c r="AW1" s="183" t="s">
        <v>1553</v>
      </c>
      <c r="AX1" s="183"/>
      <c r="AY1" s="183"/>
      <c r="AZ1" s="183" t="s">
        <v>1554</v>
      </c>
      <c r="BA1" s="183" t="s">
        <v>1555</v>
      </c>
      <c r="BB1" s="183" t="s">
        <v>1556</v>
      </c>
      <c r="BC1" s="183" t="s">
        <v>1557</v>
      </c>
      <c r="BD1" s="183"/>
      <c r="BE1" s="183"/>
      <c r="BF1" s="183" t="s">
        <v>11</v>
      </c>
      <c r="BG1" s="183" t="s">
        <v>12</v>
      </c>
      <c r="BH1" s="183" t="s">
        <v>1558</v>
      </c>
      <c r="BI1" s="183" t="s">
        <v>1559</v>
      </c>
      <c r="BJ1" s="183" t="s">
        <v>1560</v>
      </c>
      <c r="BK1" s="183" t="s">
        <v>1561</v>
      </c>
      <c r="BL1" s="183"/>
      <c r="BM1" s="183"/>
      <c r="BN1" s="183"/>
      <c r="BO1" s="183"/>
      <c r="BP1" s="183" t="s">
        <v>5</v>
      </c>
      <c r="BQ1" s="183"/>
    </row>
    <row r="2" spans="1:72" s="202" customFormat="1" ht="14.25" customHeight="1" x14ac:dyDescent="0.25">
      <c r="A2" s="313"/>
      <c r="B2" s="315"/>
      <c r="C2" s="315"/>
      <c r="D2" s="203" t="s">
        <v>3</v>
      </c>
      <c r="E2" s="183" t="s">
        <v>691</v>
      </c>
      <c r="F2" s="183" t="s">
        <v>14</v>
      </c>
      <c r="G2" s="183" t="s">
        <v>15</v>
      </c>
      <c r="H2" s="183" t="s">
        <v>3</v>
      </c>
      <c r="I2" s="183" t="s">
        <v>691</v>
      </c>
      <c r="J2" s="315"/>
      <c r="K2" s="315"/>
      <c r="L2" s="309"/>
      <c r="M2" s="200" t="s">
        <v>16</v>
      </c>
      <c r="N2" s="200" t="s">
        <v>17</v>
      </c>
      <c r="O2" s="200" t="s">
        <v>18</v>
      </c>
      <c r="P2" s="200" t="s">
        <v>19</v>
      </c>
      <c r="Q2" s="200" t="s">
        <v>20</v>
      </c>
      <c r="R2" s="200" t="s">
        <v>21</v>
      </c>
      <c r="S2" s="200" t="s">
        <v>22</v>
      </c>
      <c r="T2" s="183"/>
      <c r="U2" s="183"/>
      <c r="V2" s="201"/>
      <c r="W2" s="201"/>
      <c r="X2" s="183" t="s">
        <v>23</v>
      </c>
      <c r="Y2" s="183" t="s">
        <v>24</v>
      </c>
      <c r="Z2" s="183" t="s">
        <v>25</v>
      </c>
      <c r="AA2" s="183" t="s">
        <v>26</v>
      </c>
      <c r="AB2" s="183" t="s">
        <v>27</v>
      </c>
      <c r="AC2" s="183" t="s">
        <v>28</v>
      </c>
      <c r="AD2" s="183" t="s">
        <v>29</v>
      </c>
      <c r="AE2" s="183" t="s">
        <v>30</v>
      </c>
      <c r="AF2" s="183" t="s">
        <v>10</v>
      </c>
      <c r="AG2" s="183"/>
      <c r="AH2" s="183"/>
      <c r="AI2" s="183"/>
      <c r="AJ2" s="183"/>
      <c r="AK2" s="183"/>
      <c r="AL2" s="183" t="s">
        <v>1562</v>
      </c>
      <c r="AM2" s="183" t="s">
        <v>1563</v>
      </c>
      <c r="AN2" s="183"/>
      <c r="AO2" s="183"/>
      <c r="AP2" s="183"/>
      <c r="AQ2" s="183"/>
      <c r="AR2" s="183"/>
      <c r="AS2" s="183" t="s">
        <v>1564</v>
      </c>
      <c r="AT2" s="183" t="s">
        <v>1565</v>
      </c>
      <c r="AU2" s="183" t="s">
        <v>1566</v>
      </c>
      <c r="AV2" s="183"/>
      <c r="AW2" s="183" t="s">
        <v>1567</v>
      </c>
      <c r="AX2" s="183" t="s">
        <v>1568</v>
      </c>
      <c r="AY2" s="183" t="s">
        <v>1569</v>
      </c>
      <c r="AZ2" s="183"/>
      <c r="BA2" s="183"/>
      <c r="BB2" s="183"/>
      <c r="BC2" s="183" t="s">
        <v>1570</v>
      </c>
      <c r="BD2" s="183" t="s">
        <v>1571</v>
      </c>
      <c r="BE2" s="183" t="s">
        <v>1572</v>
      </c>
      <c r="BF2" s="183"/>
      <c r="BG2" s="183"/>
      <c r="BH2" s="183"/>
      <c r="BI2" s="183"/>
      <c r="BJ2" s="183"/>
      <c r="BK2" s="183" t="s">
        <v>1573</v>
      </c>
      <c r="BL2" s="183" t="s">
        <v>1574</v>
      </c>
      <c r="BM2" s="183" t="s">
        <v>1575</v>
      </c>
      <c r="BN2" s="183" t="s">
        <v>1576</v>
      </c>
      <c r="BO2" s="183" t="s">
        <v>1577</v>
      </c>
      <c r="BP2" s="183" t="s">
        <v>14</v>
      </c>
      <c r="BQ2" s="183" t="s">
        <v>15</v>
      </c>
    </row>
    <row r="3" spans="1:72" s="202" customFormat="1" ht="14.25" customHeight="1" x14ac:dyDescent="0.25">
      <c r="A3" s="204">
        <v>405</v>
      </c>
      <c r="B3" s="183" t="s">
        <v>67</v>
      </c>
      <c r="C3" s="183" t="s">
        <v>570</v>
      </c>
      <c r="D3" s="183" t="s">
        <v>217</v>
      </c>
      <c r="E3" s="183" t="s">
        <v>756</v>
      </c>
      <c r="F3" s="183" t="s">
        <v>1578</v>
      </c>
      <c r="G3" s="183" t="s">
        <v>1579</v>
      </c>
      <c r="I3" s="183" t="s">
        <v>1580</v>
      </c>
      <c r="J3" s="183" t="s">
        <v>218</v>
      </c>
      <c r="K3" s="183" t="s">
        <v>110</v>
      </c>
      <c r="L3" s="205">
        <v>245000000</v>
      </c>
      <c r="M3" s="205">
        <v>72500000</v>
      </c>
      <c r="N3" s="205">
        <v>69825000</v>
      </c>
      <c r="O3" s="205">
        <v>49000000</v>
      </c>
      <c r="P3" s="205"/>
      <c r="Q3" s="205"/>
      <c r="R3" s="205"/>
      <c r="S3" s="205">
        <v>3675000</v>
      </c>
      <c r="T3" s="205">
        <f>(M3+N3+O3+P3+Q3+R3+S3)</f>
        <v>195000000</v>
      </c>
      <c r="U3" s="205">
        <f>L3-T3</f>
        <v>50000000</v>
      </c>
      <c r="V3" s="205"/>
      <c r="W3" s="205">
        <v>220500000</v>
      </c>
      <c r="X3" s="205">
        <v>44100000</v>
      </c>
      <c r="Y3" s="205">
        <v>62842500</v>
      </c>
      <c r="Z3" s="205">
        <v>65250000</v>
      </c>
      <c r="AA3" s="205"/>
      <c r="AB3" s="205"/>
      <c r="AC3" s="205"/>
      <c r="AD3" s="205">
        <v>46710000</v>
      </c>
      <c r="AE3" s="205"/>
      <c r="AF3" s="205"/>
      <c r="AG3" s="205"/>
      <c r="AH3" s="205">
        <f t="shared" ref="AH3:AH8" si="0">X3+Y3+Z3+AA3+AB3+AC3+AD3+AE3</f>
        <v>218902500</v>
      </c>
      <c r="AI3" s="205">
        <f t="shared" ref="AI3:AI8" si="1">W3-AH3-AF3-AG3</f>
        <v>1597500</v>
      </c>
      <c r="AJ3" s="205">
        <f>AH3-T3</f>
        <v>23902500</v>
      </c>
      <c r="AK3" s="183" t="s">
        <v>35</v>
      </c>
      <c r="AL3" s="183"/>
      <c r="AM3" s="183"/>
      <c r="AN3" s="183" t="s">
        <v>1581</v>
      </c>
      <c r="AO3" s="183" t="s">
        <v>1581</v>
      </c>
      <c r="AP3" s="183" t="s">
        <v>1581</v>
      </c>
      <c r="AQ3" s="183" t="s">
        <v>1581</v>
      </c>
      <c r="AR3" s="183" t="s">
        <v>1581</v>
      </c>
      <c r="AS3" s="183" t="s">
        <v>49</v>
      </c>
      <c r="AT3" s="183"/>
      <c r="AU3" s="183"/>
      <c r="AV3" s="183"/>
      <c r="AW3" s="183"/>
      <c r="AX3" s="183"/>
      <c r="AY3" s="183"/>
      <c r="AZ3" s="183"/>
      <c r="BA3" s="183"/>
      <c r="BB3" s="183" t="s">
        <v>38</v>
      </c>
      <c r="BC3" s="183">
        <v>6.5</v>
      </c>
      <c r="BD3" s="183">
        <v>4.55</v>
      </c>
      <c r="BE3" s="183">
        <v>2.6</v>
      </c>
      <c r="BF3" s="183" t="s">
        <v>38</v>
      </c>
      <c r="BG3" s="183" t="s">
        <v>1582</v>
      </c>
      <c r="BH3" s="183"/>
      <c r="BI3" s="183" t="s">
        <v>1501</v>
      </c>
      <c r="BJ3" s="183" t="s">
        <v>1583</v>
      </c>
      <c r="BK3" s="183"/>
      <c r="BL3" s="183"/>
      <c r="BM3" s="183"/>
      <c r="BN3" s="183"/>
      <c r="BO3" s="183"/>
      <c r="BP3" s="183" t="s">
        <v>1578</v>
      </c>
      <c r="BQ3" s="183" t="s">
        <v>1579</v>
      </c>
      <c r="BR3" s="195"/>
      <c r="BS3" s="195"/>
      <c r="BT3" s="195"/>
    </row>
    <row r="4" spans="1:72" s="202" customFormat="1" ht="15.75" customHeight="1" x14ac:dyDescent="0.25">
      <c r="A4" s="204">
        <v>508</v>
      </c>
      <c r="B4" s="183" t="s">
        <v>67</v>
      </c>
      <c r="C4" s="183" t="s">
        <v>570</v>
      </c>
      <c r="D4" s="183" t="s">
        <v>450</v>
      </c>
      <c r="E4" s="183" t="s">
        <v>757</v>
      </c>
      <c r="F4" s="183" t="s">
        <v>1584</v>
      </c>
      <c r="G4" s="183" t="s">
        <v>1585</v>
      </c>
      <c r="I4" s="183" t="s">
        <v>1586</v>
      </c>
      <c r="J4" s="183" t="s">
        <v>451</v>
      </c>
      <c r="K4" s="183" t="s">
        <v>128</v>
      </c>
      <c r="L4" s="205">
        <v>1980000000</v>
      </c>
      <c r="M4" s="205">
        <v>475200000</v>
      </c>
      <c r="N4" s="205">
        <v>396000000</v>
      </c>
      <c r="O4" s="205">
        <v>475200000</v>
      </c>
      <c r="P4" s="205">
        <v>633600000</v>
      </c>
      <c r="Q4" s="205"/>
      <c r="R4" s="205"/>
      <c r="S4" s="205"/>
      <c r="T4" s="205">
        <f>(M4+N4+O4+P4+Q4+R4+S4)</f>
        <v>1980000000</v>
      </c>
      <c r="U4" s="205">
        <f>L4-T4</f>
        <v>0</v>
      </c>
      <c r="V4" s="205">
        <v>1980000000</v>
      </c>
      <c r="W4" s="205">
        <v>1782000000</v>
      </c>
      <c r="X4" s="205">
        <v>356400000</v>
      </c>
      <c r="Y4" s="205">
        <v>427680000</v>
      </c>
      <c r="Z4" s="205">
        <v>570240000</v>
      </c>
      <c r="AA4" s="205"/>
      <c r="AB4" s="206"/>
      <c r="AC4" s="205"/>
      <c r="AD4" s="205">
        <v>427680000</v>
      </c>
      <c r="AE4" s="205"/>
      <c r="AF4" s="1"/>
      <c r="AG4" s="1"/>
      <c r="AH4" s="205">
        <f t="shared" si="0"/>
        <v>1782000000</v>
      </c>
      <c r="AI4" s="205">
        <f t="shared" si="1"/>
        <v>0</v>
      </c>
      <c r="AJ4" s="205">
        <v>0</v>
      </c>
      <c r="AK4" s="183" t="s">
        <v>35</v>
      </c>
      <c r="AL4" s="183"/>
      <c r="AM4" s="183"/>
      <c r="AN4" s="183" t="s">
        <v>1581</v>
      </c>
      <c r="AO4" s="183" t="s">
        <v>1581</v>
      </c>
      <c r="AP4" s="183" t="s">
        <v>1581</v>
      </c>
      <c r="AQ4" s="183" t="s">
        <v>1581</v>
      </c>
      <c r="AR4" s="183">
        <v>1980000000</v>
      </c>
      <c r="AS4" s="183" t="s">
        <v>43</v>
      </c>
      <c r="AT4" s="183"/>
      <c r="AU4" s="183"/>
      <c r="AV4" s="183"/>
      <c r="AW4" s="6"/>
      <c r="AX4" s="183"/>
      <c r="AY4" s="183"/>
      <c r="AZ4" s="183"/>
      <c r="BA4" s="183"/>
      <c r="BB4" s="183" t="s">
        <v>38</v>
      </c>
      <c r="BC4" s="183">
        <v>13</v>
      </c>
      <c r="BD4" s="183">
        <v>13</v>
      </c>
      <c r="BE4" s="183"/>
      <c r="BF4" s="183" t="s">
        <v>38</v>
      </c>
      <c r="BG4" s="183" t="s">
        <v>1587</v>
      </c>
      <c r="BH4" s="183" t="s">
        <v>1588</v>
      </c>
      <c r="BI4" s="183" t="s">
        <v>1501</v>
      </c>
      <c r="BJ4" s="183" t="s">
        <v>1583</v>
      </c>
      <c r="BK4" s="183" t="s">
        <v>1589</v>
      </c>
      <c r="BL4" s="183" t="s">
        <v>1590</v>
      </c>
      <c r="BM4" s="183"/>
      <c r="BN4" s="183"/>
      <c r="BO4" s="183"/>
      <c r="BP4" s="183" t="s">
        <v>1584</v>
      </c>
      <c r="BQ4" s="183" t="s">
        <v>1585</v>
      </c>
      <c r="BR4" s="195"/>
      <c r="BS4" s="195"/>
      <c r="BT4" s="195"/>
    </row>
    <row r="5" spans="1:72" s="202" customFormat="1" ht="15" customHeight="1" x14ac:dyDescent="0.25">
      <c r="A5" s="312">
        <v>687</v>
      </c>
      <c r="B5" s="314" t="s">
        <v>67</v>
      </c>
      <c r="C5" s="314" t="s">
        <v>570</v>
      </c>
      <c r="D5" s="207" t="s">
        <v>337</v>
      </c>
      <c r="E5" s="208" t="s">
        <v>758</v>
      </c>
      <c r="F5" s="183" t="s">
        <v>1591</v>
      </c>
      <c r="G5" s="183" t="s">
        <v>1592</v>
      </c>
      <c r="I5" s="314" t="s">
        <v>1586</v>
      </c>
      <c r="J5" s="314" t="s">
        <v>338</v>
      </c>
      <c r="K5" s="314" t="s">
        <v>49</v>
      </c>
      <c r="L5" s="316">
        <v>1980000000</v>
      </c>
      <c r="M5" s="316">
        <v>475200000</v>
      </c>
      <c r="N5" s="316">
        <v>1035801833</v>
      </c>
      <c r="O5" s="316"/>
      <c r="P5" s="316"/>
      <c r="Q5" s="316"/>
      <c r="R5" s="316"/>
      <c r="S5" s="316"/>
      <c r="T5" s="316">
        <f>(M5+N5+O5+P5+Q5+R5+S5)</f>
        <v>1511001833</v>
      </c>
      <c r="U5" s="316">
        <f>L5-T5</f>
        <v>468998167</v>
      </c>
      <c r="V5" s="205">
        <v>1980000000</v>
      </c>
      <c r="W5" s="205">
        <v>1782000000</v>
      </c>
      <c r="X5" s="205">
        <v>356400000</v>
      </c>
      <c r="Y5" s="205">
        <v>427680000</v>
      </c>
      <c r="Z5" s="205">
        <v>730620000</v>
      </c>
      <c r="AA5" s="205"/>
      <c r="AB5" s="205"/>
      <c r="AC5" s="205"/>
      <c r="AD5" s="205"/>
      <c r="AE5" s="205"/>
      <c r="AF5" s="205"/>
      <c r="AG5" s="205"/>
      <c r="AH5" s="205">
        <f t="shared" si="0"/>
        <v>1514700000</v>
      </c>
      <c r="AI5" s="205">
        <f t="shared" si="1"/>
        <v>267300000</v>
      </c>
      <c r="AJ5" s="316">
        <f>AH5-T5</f>
        <v>3698167</v>
      </c>
      <c r="AK5" s="183" t="s">
        <v>38</v>
      </c>
      <c r="AL5" s="183"/>
      <c r="AM5" s="183"/>
      <c r="AN5" s="183" t="s">
        <v>35</v>
      </c>
      <c r="AO5" s="183" t="s">
        <v>35</v>
      </c>
      <c r="AP5" s="183" t="s">
        <v>35</v>
      </c>
      <c r="AQ5" s="183" t="s">
        <v>35</v>
      </c>
      <c r="AR5" s="183" t="s">
        <v>35</v>
      </c>
      <c r="AS5" s="183"/>
      <c r="AT5" s="183"/>
      <c r="AU5" s="183"/>
      <c r="AV5" s="183"/>
      <c r="AW5" s="183"/>
      <c r="AX5" s="183"/>
      <c r="AY5" s="183"/>
      <c r="AZ5" s="183"/>
      <c r="BA5" s="183"/>
      <c r="BB5" s="183" t="s">
        <v>35</v>
      </c>
      <c r="BC5" s="183"/>
      <c r="BD5" s="183"/>
      <c r="BE5" s="183"/>
      <c r="BF5" s="183" t="s">
        <v>1593</v>
      </c>
      <c r="BG5" s="183" t="s">
        <v>1594</v>
      </c>
      <c r="BH5" s="183"/>
      <c r="BI5" s="183" t="s">
        <v>1501</v>
      </c>
      <c r="BJ5" s="183" t="s">
        <v>1595</v>
      </c>
      <c r="BK5" s="183" t="s">
        <v>149</v>
      </c>
      <c r="BL5" s="183"/>
      <c r="BM5" s="183"/>
      <c r="BN5" s="183"/>
      <c r="BO5" s="183"/>
      <c r="BP5" s="183" t="s">
        <v>1591</v>
      </c>
      <c r="BQ5" s="183" t="s">
        <v>1592</v>
      </c>
      <c r="BR5" s="195"/>
      <c r="BS5" s="195"/>
      <c r="BT5" s="195"/>
    </row>
    <row r="6" spans="1:72" s="202" customFormat="1" ht="13.5" customHeight="1" x14ac:dyDescent="0.25">
      <c r="A6" s="313"/>
      <c r="B6" s="315"/>
      <c r="C6" s="315"/>
      <c r="D6" s="203"/>
      <c r="E6" s="208" t="s">
        <v>758</v>
      </c>
      <c r="F6" s="183" t="s">
        <v>1591</v>
      </c>
      <c r="G6" s="183" t="s">
        <v>1592</v>
      </c>
      <c r="I6" s="315"/>
      <c r="J6" s="315"/>
      <c r="K6" s="315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205">
        <v>495000000</v>
      </c>
      <c r="W6" s="205">
        <v>445500000</v>
      </c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>
        <f t="shared" si="0"/>
        <v>0</v>
      </c>
      <c r="AI6" s="205">
        <f t="shared" si="1"/>
        <v>445500000</v>
      </c>
      <c r="AJ6" s="317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 t="s">
        <v>1596</v>
      </c>
      <c r="BG6" s="183" t="s">
        <v>1594</v>
      </c>
      <c r="BH6" s="183"/>
      <c r="BI6" s="183" t="s">
        <v>1501</v>
      </c>
      <c r="BJ6" s="183" t="s">
        <v>1595</v>
      </c>
      <c r="BK6" s="183"/>
      <c r="BL6" s="183"/>
      <c r="BM6" s="183"/>
      <c r="BN6" s="183"/>
      <c r="BO6" s="183"/>
      <c r="BP6" s="183" t="s">
        <v>1591</v>
      </c>
      <c r="BQ6" s="183" t="s">
        <v>1592</v>
      </c>
      <c r="BR6" s="195"/>
      <c r="BS6" s="195"/>
      <c r="BT6" s="195"/>
    </row>
    <row r="7" spans="1:72" s="202" customFormat="1" ht="18" customHeight="1" x14ac:dyDescent="0.25">
      <c r="A7" s="204">
        <v>509</v>
      </c>
      <c r="B7" s="183" t="s">
        <v>67</v>
      </c>
      <c r="C7" s="183" t="s">
        <v>570</v>
      </c>
      <c r="D7" s="183" t="s">
        <v>452</v>
      </c>
      <c r="E7" s="183" t="s">
        <v>759</v>
      </c>
      <c r="F7" s="183"/>
      <c r="G7" s="183"/>
      <c r="I7" s="183" t="s">
        <v>1597</v>
      </c>
      <c r="J7" s="183" t="s">
        <v>453</v>
      </c>
      <c r="K7" s="183" t="s">
        <v>149</v>
      </c>
      <c r="L7" s="205">
        <v>741024000</v>
      </c>
      <c r="M7" s="205">
        <v>370512000</v>
      </c>
      <c r="N7" s="205">
        <v>370512000</v>
      </c>
      <c r="O7" s="205"/>
      <c r="P7" s="205"/>
      <c r="Q7" s="205"/>
      <c r="R7" s="205"/>
      <c r="S7" s="2"/>
      <c r="T7" s="205">
        <f>(M7+N7+O7+P7+Q7)</f>
        <v>741024000</v>
      </c>
      <c r="U7" s="205">
        <f>L7-T7</f>
        <v>0</v>
      </c>
      <c r="V7" s="205">
        <v>741024000</v>
      </c>
      <c r="W7" s="205">
        <v>666921600</v>
      </c>
      <c r="X7" s="205">
        <v>333460800</v>
      </c>
      <c r="Y7" s="205"/>
      <c r="Z7" s="205"/>
      <c r="AA7" s="205"/>
      <c r="AB7" s="206"/>
      <c r="AC7" s="205"/>
      <c r="AD7" s="205">
        <v>333460800</v>
      </c>
      <c r="AE7" s="205"/>
      <c r="AF7" s="1"/>
      <c r="AG7" s="1"/>
      <c r="AH7" s="205">
        <f t="shared" si="0"/>
        <v>666921600</v>
      </c>
      <c r="AI7" s="205">
        <f t="shared" si="1"/>
        <v>0</v>
      </c>
      <c r="AJ7" s="205">
        <v>0</v>
      </c>
      <c r="AK7" s="183" t="s">
        <v>35</v>
      </c>
      <c r="AL7" s="183"/>
      <c r="AM7" s="183"/>
      <c r="AN7" s="183" t="s">
        <v>1581</v>
      </c>
      <c r="AO7" s="183" t="s">
        <v>1581</v>
      </c>
      <c r="AP7" s="183" t="s">
        <v>1581</v>
      </c>
      <c r="AQ7" s="183" t="s">
        <v>1581</v>
      </c>
      <c r="AR7" s="183" t="s">
        <v>1581</v>
      </c>
      <c r="AS7" s="183" t="s">
        <v>216</v>
      </c>
      <c r="AT7" s="183"/>
      <c r="AU7" s="183"/>
      <c r="AV7" s="183"/>
      <c r="AW7" s="183"/>
      <c r="AX7" s="183"/>
      <c r="AY7" s="183"/>
      <c r="AZ7" s="183"/>
      <c r="BA7" s="183"/>
      <c r="BB7" s="183" t="s">
        <v>38</v>
      </c>
      <c r="BC7" s="183">
        <v>6</v>
      </c>
      <c r="BD7" s="183">
        <v>5.4</v>
      </c>
      <c r="BE7" s="183">
        <v>3.6</v>
      </c>
      <c r="BF7" s="183" t="s">
        <v>38</v>
      </c>
      <c r="BG7" s="183" t="s">
        <v>1598</v>
      </c>
      <c r="BH7" s="183"/>
      <c r="BI7" s="183" t="s">
        <v>1501</v>
      </c>
      <c r="BJ7" s="183" t="s">
        <v>1583</v>
      </c>
      <c r="BK7" s="183"/>
      <c r="BL7" s="183"/>
      <c r="BM7" s="183"/>
      <c r="BN7" s="183"/>
      <c r="BO7" s="183" t="s">
        <v>1589</v>
      </c>
      <c r="BP7" s="183"/>
      <c r="BQ7" s="183"/>
      <c r="BR7" s="195"/>
      <c r="BS7" s="195"/>
      <c r="BT7" s="195"/>
    </row>
    <row r="8" spans="1:72" s="202" customFormat="1" ht="18" customHeight="1" x14ac:dyDescent="0.25">
      <c r="A8" s="209">
        <v>884</v>
      </c>
      <c r="B8" s="183" t="s">
        <v>67</v>
      </c>
      <c r="C8" s="183" t="s">
        <v>570</v>
      </c>
      <c r="D8" s="183">
        <v>3689.9</v>
      </c>
      <c r="E8" s="210" t="s">
        <v>759</v>
      </c>
      <c r="F8" s="183" t="s">
        <v>1599</v>
      </c>
      <c r="G8" s="183" t="s">
        <v>1600</v>
      </c>
      <c r="I8" s="210" t="s">
        <v>1597</v>
      </c>
      <c r="J8" s="183" t="s">
        <v>159</v>
      </c>
      <c r="K8" s="183" t="s">
        <v>1589</v>
      </c>
      <c r="L8" s="205">
        <v>741024000</v>
      </c>
      <c r="M8" s="205">
        <v>280650167</v>
      </c>
      <c r="N8" s="211">
        <v>145362944</v>
      </c>
      <c r="O8" s="205"/>
      <c r="P8" s="205"/>
      <c r="Q8" s="205"/>
      <c r="R8" s="205"/>
      <c r="S8" s="205"/>
      <c r="T8" s="205">
        <f>(M8+N8+O8+P8+Q8)</f>
        <v>426013111</v>
      </c>
      <c r="U8" s="205">
        <f>L8-T8</f>
        <v>315010889</v>
      </c>
      <c r="V8" s="205">
        <v>741024000</v>
      </c>
      <c r="W8" s="205">
        <v>666921600</v>
      </c>
      <c r="X8" s="205">
        <v>252585150</v>
      </c>
      <c r="Y8" s="205">
        <v>130826650</v>
      </c>
      <c r="Z8" s="205"/>
      <c r="AA8" s="205"/>
      <c r="AB8" s="205"/>
      <c r="AC8" s="205"/>
      <c r="AD8" s="205"/>
      <c r="AE8" s="205"/>
      <c r="AF8" s="205"/>
      <c r="AG8" s="205"/>
      <c r="AH8" s="205">
        <f t="shared" si="0"/>
        <v>383411800</v>
      </c>
      <c r="AI8" s="205">
        <f t="shared" si="1"/>
        <v>283509800</v>
      </c>
      <c r="AJ8" s="205">
        <f>AH8-T8</f>
        <v>-42601311</v>
      </c>
      <c r="AK8" s="183" t="s">
        <v>35</v>
      </c>
      <c r="AL8" s="183"/>
      <c r="AM8" s="183"/>
      <c r="AN8" s="183" t="s">
        <v>35</v>
      </c>
      <c r="AO8" s="183" t="s">
        <v>35</v>
      </c>
      <c r="AP8" s="183" t="s">
        <v>35</v>
      </c>
      <c r="AQ8" s="183" t="s">
        <v>35</v>
      </c>
      <c r="AR8" s="183" t="s">
        <v>35</v>
      </c>
      <c r="AS8" s="183"/>
      <c r="AT8" s="183"/>
      <c r="AU8" s="183"/>
      <c r="AV8" s="183"/>
      <c r="AW8" s="183"/>
      <c r="AX8" s="183"/>
      <c r="AY8" s="183"/>
      <c r="AZ8" s="183"/>
      <c r="BA8" s="183"/>
      <c r="BB8" s="183" t="s">
        <v>35</v>
      </c>
      <c r="BC8" s="183"/>
      <c r="BD8" s="183"/>
      <c r="BE8" s="183"/>
      <c r="BF8" s="183" t="s">
        <v>38</v>
      </c>
      <c r="BG8" s="183">
        <v>1400</v>
      </c>
      <c r="BH8" s="183"/>
      <c r="BI8" s="183" t="s">
        <v>1501</v>
      </c>
      <c r="BJ8" s="183" t="s">
        <v>1595</v>
      </c>
      <c r="BK8" s="183"/>
      <c r="BL8" s="183"/>
      <c r="BM8" s="183"/>
      <c r="BN8" s="183"/>
      <c r="BO8" s="183"/>
      <c r="BP8" s="183" t="s">
        <v>1599</v>
      </c>
      <c r="BQ8" s="183" t="s">
        <v>1600</v>
      </c>
      <c r="BR8" s="195"/>
      <c r="BS8" s="195"/>
      <c r="BT8" s="195"/>
    </row>
    <row r="9" spans="1:72" ht="3" customHeight="1" x14ac:dyDescent="0.25"/>
    <row r="10" spans="1:72" s="202" customFormat="1" ht="18" customHeight="1" x14ac:dyDescent="0.25">
      <c r="A10" s="213">
        <v>1424</v>
      </c>
      <c r="B10" s="183" t="s">
        <v>67</v>
      </c>
      <c r="C10" s="183" t="s">
        <v>570</v>
      </c>
      <c r="D10" s="183" t="s">
        <v>351</v>
      </c>
      <c r="E10" s="183" t="s">
        <v>760</v>
      </c>
      <c r="F10" s="183" t="s">
        <v>1601</v>
      </c>
      <c r="G10" s="183" t="s">
        <v>1602</v>
      </c>
      <c r="I10" s="183" t="s">
        <v>1603</v>
      </c>
      <c r="J10" s="7" t="s">
        <v>352</v>
      </c>
      <c r="K10" s="7" t="s">
        <v>110</v>
      </c>
      <c r="L10" s="205">
        <v>3000000000</v>
      </c>
      <c r="M10" s="214">
        <v>600000000</v>
      </c>
      <c r="N10" s="205"/>
      <c r="O10" s="205"/>
      <c r="P10" s="205"/>
      <c r="Q10" s="205"/>
      <c r="R10" s="205"/>
      <c r="S10" s="205"/>
      <c r="T10" s="205">
        <f t="shared" ref="T10:T15" si="2">(M10+N10+O10+P10+Q10)</f>
        <v>600000000</v>
      </c>
      <c r="U10" s="205">
        <f t="shared" ref="U10:U15" si="3">L10-T10</f>
        <v>2400000000</v>
      </c>
      <c r="V10" s="205">
        <v>3000000000</v>
      </c>
      <c r="W10" s="205">
        <v>2700000000</v>
      </c>
      <c r="X10" s="4">
        <v>540000000</v>
      </c>
      <c r="Y10" s="2"/>
      <c r="Z10" s="2"/>
      <c r="AA10" s="2"/>
      <c r="AB10" s="2"/>
      <c r="AC10" s="2"/>
      <c r="AD10" s="2"/>
      <c r="AE10" s="2"/>
      <c r="AF10" s="2"/>
      <c r="AG10" s="2"/>
      <c r="AH10" s="205">
        <f t="shared" ref="AH10:AH50" si="4">X10+Y10+Z10+AA10+AB10+AC10+AD10+AE10</f>
        <v>540000000</v>
      </c>
      <c r="AI10" s="205">
        <f t="shared" ref="AI10:AI71" si="5">W10-AH10-AF10-AG10</f>
        <v>2160000000</v>
      </c>
      <c r="AJ10" s="205">
        <f>AH10-T10</f>
        <v>-60000000</v>
      </c>
      <c r="AK10" s="9" t="s">
        <v>38</v>
      </c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 t="s">
        <v>38</v>
      </c>
      <c r="BG10" s="8" t="s">
        <v>842</v>
      </c>
      <c r="BH10" s="8"/>
      <c r="BI10" s="183"/>
      <c r="BJ10" s="183"/>
      <c r="BK10" s="183" t="s">
        <v>1604</v>
      </c>
      <c r="BL10" s="183" t="s">
        <v>1605</v>
      </c>
      <c r="BM10" s="183"/>
      <c r="BN10" s="183"/>
      <c r="BO10" s="183"/>
      <c r="BP10" s="183" t="s">
        <v>1601</v>
      </c>
      <c r="BQ10" s="183" t="s">
        <v>1602</v>
      </c>
      <c r="BR10" s="195"/>
      <c r="BS10" s="195"/>
      <c r="BT10" s="195"/>
    </row>
    <row r="11" spans="1:72" s="202" customFormat="1" ht="18" customHeight="1" x14ac:dyDescent="0.25">
      <c r="A11" s="204">
        <v>515</v>
      </c>
      <c r="B11" s="183" t="s">
        <v>67</v>
      </c>
      <c r="C11" s="183" t="s">
        <v>570</v>
      </c>
      <c r="D11" s="183" t="s">
        <v>1606</v>
      </c>
      <c r="E11" s="183" t="s">
        <v>761</v>
      </c>
      <c r="F11" s="183" t="s">
        <v>1607</v>
      </c>
      <c r="G11" s="183"/>
      <c r="I11" s="183" t="s">
        <v>1608</v>
      </c>
      <c r="J11" s="183" t="s">
        <v>540</v>
      </c>
      <c r="K11" s="183" t="s">
        <v>74</v>
      </c>
      <c r="L11" s="205">
        <v>248000000</v>
      </c>
      <c r="M11" s="205">
        <v>49600000</v>
      </c>
      <c r="N11" s="205">
        <v>198400000</v>
      </c>
      <c r="O11" s="205"/>
      <c r="P11" s="205"/>
      <c r="Q11" s="205"/>
      <c r="R11" s="205"/>
      <c r="S11" s="205"/>
      <c r="T11" s="205">
        <f t="shared" si="2"/>
        <v>248000000</v>
      </c>
      <c r="U11" s="205">
        <f t="shared" si="3"/>
        <v>0</v>
      </c>
      <c r="V11" s="205">
        <v>248000000</v>
      </c>
      <c r="W11" s="205">
        <v>223200000</v>
      </c>
      <c r="X11" s="205">
        <v>44640000</v>
      </c>
      <c r="Y11" s="205"/>
      <c r="Z11" s="205"/>
      <c r="AA11" s="205"/>
      <c r="AB11" s="205"/>
      <c r="AC11" s="205"/>
      <c r="AD11" s="205">
        <v>178560000</v>
      </c>
      <c r="AE11" s="205"/>
      <c r="AF11" s="205"/>
      <c r="AG11" s="205"/>
      <c r="AH11" s="205">
        <f t="shared" si="4"/>
        <v>223200000</v>
      </c>
      <c r="AI11" s="205">
        <f t="shared" si="5"/>
        <v>0</v>
      </c>
      <c r="AJ11" s="205">
        <v>0</v>
      </c>
      <c r="AK11" s="183" t="s">
        <v>38</v>
      </c>
      <c r="AL11" s="183"/>
      <c r="AM11" s="183"/>
      <c r="AN11" s="183" t="s">
        <v>35</v>
      </c>
      <c r="AO11" s="183" t="s">
        <v>35</v>
      </c>
      <c r="AP11" s="183" t="s">
        <v>35</v>
      </c>
      <c r="AQ11" s="183" t="s">
        <v>35</v>
      </c>
      <c r="AR11" s="183" t="s">
        <v>35</v>
      </c>
      <c r="AS11" s="183" t="s">
        <v>49</v>
      </c>
      <c r="AT11" s="183"/>
      <c r="AU11" s="183"/>
      <c r="AV11" s="183"/>
      <c r="AW11" s="183"/>
      <c r="AX11" s="183"/>
      <c r="AY11" s="183"/>
      <c r="AZ11" s="183"/>
      <c r="BA11" s="183"/>
      <c r="BB11" s="183" t="s">
        <v>38</v>
      </c>
      <c r="BC11" s="183">
        <v>5.5</v>
      </c>
      <c r="BD11" s="183">
        <v>3.3</v>
      </c>
      <c r="BE11" s="183">
        <v>1.93</v>
      </c>
      <c r="BF11" s="183" t="s">
        <v>38</v>
      </c>
      <c r="BG11" s="183" t="s">
        <v>541</v>
      </c>
      <c r="BH11" s="183"/>
      <c r="BI11" s="183" t="s">
        <v>1502</v>
      </c>
      <c r="BJ11" s="183" t="s">
        <v>1609</v>
      </c>
      <c r="BK11" s="183" t="s">
        <v>1610</v>
      </c>
      <c r="BL11" s="183" t="s">
        <v>1611</v>
      </c>
      <c r="BM11" s="183" t="s">
        <v>1612</v>
      </c>
      <c r="BN11" s="183"/>
      <c r="BO11" s="183"/>
      <c r="BP11" s="183" t="s">
        <v>1607</v>
      </c>
      <c r="BQ11" s="183"/>
      <c r="BR11" s="195"/>
      <c r="BS11" s="195"/>
      <c r="BT11" s="195"/>
    </row>
    <row r="12" spans="1:72" s="202" customFormat="1" ht="18" customHeight="1" x14ac:dyDescent="0.25">
      <c r="A12" s="215">
        <v>1042</v>
      </c>
      <c r="B12" s="9" t="s">
        <v>31</v>
      </c>
      <c r="C12" s="183" t="s">
        <v>570</v>
      </c>
      <c r="D12" s="9" t="s">
        <v>428</v>
      </c>
      <c r="E12" s="9" t="s">
        <v>762</v>
      </c>
      <c r="F12" s="9" t="s">
        <v>1613</v>
      </c>
      <c r="G12" s="9" t="s">
        <v>1614</v>
      </c>
      <c r="I12" s="9" t="s">
        <v>1615</v>
      </c>
      <c r="J12" s="9" t="s">
        <v>429</v>
      </c>
      <c r="K12" s="9" t="s">
        <v>110</v>
      </c>
      <c r="L12" s="2">
        <v>3280000000</v>
      </c>
      <c r="M12" s="13"/>
      <c r="N12" s="12">
        <v>407700000</v>
      </c>
      <c r="O12" s="2"/>
      <c r="P12" s="2"/>
      <c r="Q12" s="2"/>
      <c r="R12" s="2"/>
      <c r="S12" s="2"/>
      <c r="T12" s="205">
        <f t="shared" si="2"/>
        <v>407700000</v>
      </c>
      <c r="U12" s="205">
        <f t="shared" si="3"/>
        <v>2872300000</v>
      </c>
      <c r="V12" s="2">
        <v>3280000000</v>
      </c>
      <c r="W12" s="2">
        <v>2952000000</v>
      </c>
      <c r="X12" s="2">
        <v>630000000</v>
      </c>
      <c r="Y12" s="2">
        <v>366930000</v>
      </c>
      <c r="Z12" s="2"/>
      <c r="AA12" s="2"/>
      <c r="AB12" s="2"/>
      <c r="AC12" s="2"/>
      <c r="AD12" s="2"/>
      <c r="AE12" s="2"/>
      <c r="AF12" s="2"/>
      <c r="AG12" s="2"/>
      <c r="AH12" s="205">
        <f t="shared" si="4"/>
        <v>996930000</v>
      </c>
      <c r="AI12" s="205">
        <f t="shared" si="5"/>
        <v>1955070000</v>
      </c>
      <c r="AJ12" s="205">
        <f>AH12-T12</f>
        <v>589230000</v>
      </c>
      <c r="AK12" s="9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216" t="s">
        <v>149</v>
      </c>
      <c r="BL12" s="8" t="s">
        <v>1616</v>
      </c>
      <c r="BM12" s="8" t="s">
        <v>1617</v>
      </c>
      <c r="BN12" s="8" t="s">
        <v>1618</v>
      </c>
      <c r="BO12" s="9"/>
      <c r="BP12" s="9" t="s">
        <v>1613</v>
      </c>
      <c r="BQ12" s="9" t="s">
        <v>1614</v>
      </c>
      <c r="BR12" s="195"/>
      <c r="BS12" s="195"/>
      <c r="BT12" s="195"/>
    </row>
    <row r="13" spans="1:72" s="202" customFormat="1" ht="18" customHeight="1" x14ac:dyDescent="0.25">
      <c r="A13" s="209">
        <v>85</v>
      </c>
      <c r="B13" s="183" t="s">
        <v>67</v>
      </c>
      <c r="C13" s="183" t="s">
        <v>571</v>
      </c>
      <c r="D13" s="183" t="s">
        <v>103</v>
      </c>
      <c r="E13" s="210" t="s">
        <v>763</v>
      </c>
      <c r="F13" s="183" t="s">
        <v>1619</v>
      </c>
      <c r="G13" s="183" t="s">
        <v>1620</v>
      </c>
      <c r="I13" s="210" t="s">
        <v>104</v>
      </c>
      <c r="J13" s="183" t="s">
        <v>105</v>
      </c>
      <c r="K13" s="183" t="s">
        <v>64</v>
      </c>
      <c r="L13" s="205">
        <v>390000000</v>
      </c>
      <c r="M13" s="205">
        <v>97500000</v>
      </c>
      <c r="N13" s="205">
        <v>87750000</v>
      </c>
      <c r="O13" s="205"/>
      <c r="P13" s="205"/>
      <c r="Q13" s="205"/>
      <c r="R13" s="205"/>
      <c r="S13" s="205"/>
      <c r="T13" s="205">
        <f t="shared" si="2"/>
        <v>185250000</v>
      </c>
      <c r="U13" s="205">
        <f t="shared" si="3"/>
        <v>204750000</v>
      </c>
      <c r="V13" s="205">
        <v>390000000</v>
      </c>
      <c r="W13" s="205">
        <v>351000000</v>
      </c>
      <c r="X13" s="205">
        <v>87750000</v>
      </c>
      <c r="Y13" s="205">
        <v>78975000</v>
      </c>
      <c r="Z13" s="205"/>
      <c r="AA13" s="205"/>
      <c r="AB13" s="217"/>
      <c r="AC13" s="205"/>
      <c r="AD13" s="205"/>
      <c r="AE13" s="205"/>
      <c r="AF13" s="205"/>
      <c r="AG13" s="205"/>
      <c r="AH13" s="205">
        <f t="shared" si="4"/>
        <v>166725000</v>
      </c>
      <c r="AI13" s="205">
        <f t="shared" si="5"/>
        <v>184275000</v>
      </c>
      <c r="AJ13" s="205">
        <f>AH13-T13</f>
        <v>-18525000</v>
      </c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218" t="s">
        <v>35</v>
      </c>
      <c r="BG13" s="183" t="s">
        <v>875</v>
      </c>
      <c r="BH13" s="183"/>
      <c r="BI13" s="183" t="s">
        <v>1501</v>
      </c>
      <c r="BJ13" s="183" t="s">
        <v>1595</v>
      </c>
      <c r="BK13" s="183" t="s">
        <v>1621</v>
      </c>
      <c r="BL13" s="183" t="s">
        <v>1589</v>
      </c>
      <c r="BM13" s="183" t="s">
        <v>1622</v>
      </c>
      <c r="BN13" s="183"/>
      <c r="BO13" s="183"/>
      <c r="BP13" s="183" t="s">
        <v>1619</v>
      </c>
      <c r="BQ13" s="183" t="s">
        <v>1620</v>
      </c>
      <c r="BR13" s="195"/>
      <c r="BS13" s="195"/>
      <c r="BT13" s="195"/>
    </row>
    <row r="14" spans="1:72" s="202" customFormat="1" ht="18" customHeight="1" x14ac:dyDescent="0.25">
      <c r="A14" s="204">
        <v>764</v>
      </c>
      <c r="B14" s="183" t="s">
        <v>67</v>
      </c>
      <c r="C14" s="183" t="s">
        <v>571</v>
      </c>
      <c r="D14" s="183" t="s">
        <v>39</v>
      </c>
      <c r="E14" s="183" t="s">
        <v>40</v>
      </c>
      <c r="F14" s="183" t="s">
        <v>40</v>
      </c>
      <c r="G14" s="183" t="s">
        <v>44</v>
      </c>
      <c r="I14" s="183" t="s">
        <v>41</v>
      </c>
      <c r="J14" s="183" t="s">
        <v>42</v>
      </c>
      <c r="K14" s="183" t="s">
        <v>43</v>
      </c>
      <c r="L14" s="205">
        <v>300000000</v>
      </c>
      <c r="M14" s="205">
        <v>142500000</v>
      </c>
      <c r="N14" s="205"/>
      <c r="O14" s="205"/>
      <c r="P14" s="205"/>
      <c r="Q14" s="205"/>
      <c r="R14" s="205"/>
      <c r="S14" s="205"/>
      <c r="T14" s="205">
        <f t="shared" si="2"/>
        <v>142500000</v>
      </c>
      <c r="U14" s="205">
        <f t="shared" si="3"/>
        <v>157500000</v>
      </c>
      <c r="V14" s="205">
        <v>300000000</v>
      </c>
      <c r="W14" s="205">
        <v>270000000</v>
      </c>
      <c r="X14" s="205">
        <v>128250000</v>
      </c>
      <c r="Y14" s="205"/>
      <c r="Z14" s="205"/>
      <c r="AA14" s="205"/>
      <c r="AB14" s="217"/>
      <c r="AC14" s="205"/>
      <c r="AD14" s="205"/>
      <c r="AE14" s="205"/>
      <c r="AF14" s="205"/>
      <c r="AG14" s="205"/>
      <c r="AH14" s="205">
        <f t="shared" si="4"/>
        <v>128250000</v>
      </c>
      <c r="AI14" s="205">
        <f t="shared" si="5"/>
        <v>141750000</v>
      </c>
      <c r="AJ14" s="205">
        <f>AH14-T14</f>
        <v>-14250000</v>
      </c>
      <c r="AK14" s="183" t="s">
        <v>38</v>
      </c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 t="s">
        <v>38</v>
      </c>
      <c r="BG14" s="183" t="s">
        <v>359</v>
      </c>
      <c r="BH14" s="183"/>
      <c r="BI14" s="183" t="s">
        <v>1501</v>
      </c>
      <c r="BJ14" s="183" t="s">
        <v>1595</v>
      </c>
      <c r="BK14" s="183" t="s">
        <v>1623</v>
      </c>
      <c r="BL14" s="183"/>
      <c r="BM14" s="183"/>
      <c r="BN14" s="183"/>
      <c r="BO14" s="183"/>
      <c r="BP14" s="183" t="s">
        <v>40</v>
      </c>
      <c r="BQ14" s="183" t="s">
        <v>44</v>
      </c>
      <c r="BR14" s="195"/>
      <c r="BS14" s="195"/>
      <c r="BT14" s="195"/>
    </row>
    <row r="15" spans="1:72" x14ac:dyDescent="0.25">
      <c r="A15" s="209">
        <v>730</v>
      </c>
      <c r="B15" s="183" t="s">
        <v>67</v>
      </c>
      <c r="C15" s="314" t="s">
        <v>408</v>
      </c>
      <c r="D15" s="207">
        <v>3063</v>
      </c>
      <c r="E15" s="219" t="s">
        <v>764</v>
      </c>
      <c r="F15" s="183" t="s">
        <v>1624</v>
      </c>
      <c r="G15" s="183" t="s">
        <v>41</v>
      </c>
      <c r="I15" s="220" t="s">
        <v>1625</v>
      </c>
      <c r="J15" s="183" t="s">
        <v>180</v>
      </c>
      <c r="K15" s="183" t="s">
        <v>181</v>
      </c>
      <c r="L15" s="316">
        <v>721218000</v>
      </c>
      <c r="M15" s="316">
        <v>721218000</v>
      </c>
      <c r="N15" s="316"/>
      <c r="O15" s="316"/>
      <c r="P15" s="316"/>
      <c r="Q15" s="316"/>
      <c r="R15" s="316"/>
      <c r="S15" s="316"/>
      <c r="T15" s="316">
        <f t="shared" si="2"/>
        <v>721218000</v>
      </c>
      <c r="U15" s="316">
        <f t="shared" si="3"/>
        <v>0</v>
      </c>
      <c r="V15" s="205">
        <v>100000000</v>
      </c>
      <c r="W15" s="205">
        <v>90000000</v>
      </c>
      <c r="X15" s="2">
        <v>45000000</v>
      </c>
      <c r="Y15" s="2"/>
      <c r="Z15" s="205"/>
      <c r="AA15" s="205"/>
      <c r="AB15" s="217"/>
      <c r="AC15" s="2"/>
      <c r="AD15" s="2">
        <v>40000000</v>
      </c>
      <c r="AE15" s="2"/>
      <c r="AF15" s="1">
        <v>5000000</v>
      </c>
      <c r="AG15" s="1"/>
      <c r="AH15" s="205">
        <f t="shared" si="4"/>
        <v>85000000</v>
      </c>
      <c r="AI15" s="221">
        <f t="shared" si="5"/>
        <v>0</v>
      </c>
      <c r="AJ15" s="316">
        <f>AH15+AH16+AH17+AH18+AH20+AH19+AH21+AH22+AH23-T15</f>
        <v>-24118000</v>
      </c>
      <c r="AK15" s="183" t="s">
        <v>38</v>
      </c>
      <c r="AL15" s="183"/>
      <c r="AM15" s="183"/>
      <c r="AN15" s="183" t="s">
        <v>35</v>
      </c>
      <c r="AO15" s="183" t="s">
        <v>35</v>
      </c>
      <c r="AP15" s="183" t="s">
        <v>35</v>
      </c>
      <c r="AQ15" s="183" t="s">
        <v>35</v>
      </c>
      <c r="AR15" s="183" t="s">
        <v>35</v>
      </c>
      <c r="AS15" s="183"/>
      <c r="AT15" s="183"/>
      <c r="AU15" s="183"/>
      <c r="AV15" s="183" t="s">
        <v>1626</v>
      </c>
      <c r="AW15" s="183"/>
      <c r="AX15" s="183"/>
      <c r="AY15" s="183"/>
      <c r="AZ15" s="183"/>
      <c r="BA15" s="183"/>
      <c r="BB15" s="183" t="s">
        <v>35</v>
      </c>
      <c r="BC15" s="183"/>
      <c r="BD15" s="183"/>
      <c r="BE15" s="183"/>
      <c r="BF15" s="183" t="s">
        <v>38</v>
      </c>
      <c r="BG15" s="183" t="s">
        <v>1627</v>
      </c>
      <c r="BH15" s="183"/>
      <c r="BI15" s="183"/>
      <c r="BJ15" s="183"/>
      <c r="BK15" s="183"/>
      <c r="BL15" s="183"/>
      <c r="BM15" s="183"/>
      <c r="BN15" s="183"/>
      <c r="BO15" s="183"/>
      <c r="BP15" s="183" t="s">
        <v>1624</v>
      </c>
      <c r="BQ15" s="183" t="s">
        <v>41</v>
      </c>
    </row>
    <row r="16" spans="1:72" x14ac:dyDescent="0.25">
      <c r="A16" s="209">
        <v>237</v>
      </c>
      <c r="B16" s="183" t="s">
        <v>31</v>
      </c>
      <c r="C16" s="320"/>
      <c r="D16" s="222"/>
      <c r="E16" s="219" t="s">
        <v>764</v>
      </c>
      <c r="F16" s="183" t="s">
        <v>1624</v>
      </c>
      <c r="G16" s="183" t="s">
        <v>41</v>
      </c>
      <c r="I16" s="220" t="s">
        <v>1625</v>
      </c>
      <c r="J16" s="183" t="s">
        <v>184</v>
      </c>
      <c r="K16" s="183" t="s">
        <v>185</v>
      </c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205">
        <v>100000000</v>
      </c>
      <c r="W16" s="205">
        <v>90000000</v>
      </c>
      <c r="X16" s="2">
        <v>45000000</v>
      </c>
      <c r="Y16" s="205"/>
      <c r="Z16" s="205"/>
      <c r="AA16" s="205"/>
      <c r="AB16" s="217"/>
      <c r="AC16" s="205"/>
      <c r="AD16" s="205"/>
      <c r="AE16" s="205"/>
      <c r="AF16" s="205"/>
      <c r="AG16" s="205"/>
      <c r="AH16" s="205">
        <f t="shared" si="4"/>
        <v>45000000</v>
      </c>
      <c r="AI16" s="205">
        <f t="shared" si="5"/>
        <v>45000000</v>
      </c>
      <c r="AJ16" s="321"/>
      <c r="AK16" s="183" t="s">
        <v>38</v>
      </c>
      <c r="AL16" s="183"/>
      <c r="AM16" s="183"/>
      <c r="AN16" s="183" t="s">
        <v>35</v>
      </c>
      <c r="AO16" s="183" t="s">
        <v>35</v>
      </c>
      <c r="AP16" s="183" t="s">
        <v>35</v>
      </c>
      <c r="AQ16" s="183" t="s">
        <v>35</v>
      </c>
      <c r="AR16" s="183" t="s">
        <v>35</v>
      </c>
      <c r="AS16" s="183"/>
      <c r="AT16" s="183"/>
      <c r="AU16" s="183"/>
      <c r="AV16" s="183" t="s">
        <v>152</v>
      </c>
      <c r="AW16" s="183"/>
      <c r="AX16" s="183"/>
      <c r="AY16" s="183"/>
      <c r="AZ16" s="183"/>
      <c r="BA16" s="183"/>
      <c r="BB16" s="183" t="s">
        <v>35</v>
      </c>
      <c r="BC16" s="183"/>
      <c r="BD16" s="183"/>
      <c r="BE16" s="183"/>
      <c r="BF16" s="183"/>
      <c r="BG16" s="183"/>
      <c r="BH16" s="183"/>
      <c r="BI16" s="183"/>
      <c r="BJ16" s="183"/>
      <c r="BK16" s="200" t="s">
        <v>1628</v>
      </c>
      <c r="BL16" s="183"/>
      <c r="BM16" s="183"/>
      <c r="BN16" s="183"/>
      <c r="BO16" s="183"/>
      <c r="BP16" s="183" t="s">
        <v>1624</v>
      </c>
      <c r="BQ16" s="183" t="s">
        <v>41</v>
      </c>
    </row>
    <row r="17" spans="1:69" x14ac:dyDescent="0.25">
      <c r="A17" s="209">
        <v>709</v>
      </c>
      <c r="B17" s="183" t="s">
        <v>67</v>
      </c>
      <c r="C17" s="320"/>
      <c r="D17" s="222"/>
      <c r="E17" s="219" t="s">
        <v>764</v>
      </c>
      <c r="F17" s="183" t="s">
        <v>1624</v>
      </c>
      <c r="G17" s="183" t="s">
        <v>41</v>
      </c>
      <c r="I17" s="220" t="s">
        <v>1625</v>
      </c>
      <c r="J17" s="183" t="s">
        <v>186</v>
      </c>
      <c r="K17" s="183" t="s">
        <v>187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205">
        <v>100000000</v>
      </c>
      <c r="W17" s="205">
        <v>90000000</v>
      </c>
      <c r="X17" s="2">
        <v>45000000</v>
      </c>
      <c r="Y17" s="2"/>
      <c r="Z17" s="205"/>
      <c r="AA17" s="205"/>
      <c r="AB17" s="217"/>
      <c r="AC17" s="2"/>
      <c r="AD17" s="2">
        <v>30000000</v>
      </c>
      <c r="AE17" s="2"/>
      <c r="AF17" s="1">
        <v>5000000</v>
      </c>
      <c r="AG17" s="1">
        <v>10000000</v>
      </c>
      <c r="AH17" s="205">
        <f t="shared" si="4"/>
        <v>75000000</v>
      </c>
      <c r="AI17" s="205">
        <f t="shared" si="5"/>
        <v>0</v>
      </c>
      <c r="AJ17" s="321"/>
      <c r="AK17" s="183" t="s">
        <v>38</v>
      </c>
      <c r="AL17" s="183"/>
      <c r="AM17" s="183"/>
      <c r="AN17" s="183" t="s">
        <v>35</v>
      </c>
      <c r="AO17" s="183" t="s">
        <v>35</v>
      </c>
      <c r="AP17" s="183" t="s">
        <v>35</v>
      </c>
      <c r="AQ17" s="183" t="s">
        <v>35</v>
      </c>
      <c r="AR17" s="183" t="s">
        <v>35</v>
      </c>
      <c r="AS17" s="183"/>
      <c r="AT17" s="183"/>
      <c r="AU17" s="183"/>
      <c r="AV17" s="183" t="s">
        <v>1629</v>
      </c>
      <c r="AW17" s="183"/>
      <c r="AX17" s="183"/>
      <c r="AY17" s="183"/>
      <c r="AZ17" s="183"/>
      <c r="BA17" s="183"/>
      <c r="BB17" s="183" t="s">
        <v>35</v>
      </c>
      <c r="BC17" s="183"/>
      <c r="BD17" s="183"/>
      <c r="BE17" s="183"/>
      <c r="BF17" s="183" t="s">
        <v>38</v>
      </c>
      <c r="BG17" s="183" t="s">
        <v>1630</v>
      </c>
      <c r="BH17" s="183" t="s">
        <v>1631</v>
      </c>
      <c r="BI17" s="183"/>
      <c r="BJ17" s="183"/>
      <c r="BK17" s="183"/>
      <c r="BL17" s="183"/>
      <c r="BM17" s="183"/>
      <c r="BN17" s="183"/>
      <c r="BO17" s="183"/>
      <c r="BP17" s="183" t="s">
        <v>1624</v>
      </c>
      <c r="BQ17" s="183" t="s">
        <v>41</v>
      </c>
    </row>
    <row r="18" spans="1:69" x14ac:dyDescent="0.25">
      <c r="A18" s="209">
        <v>708</v>
      </c>
      <c r="B18" s="183" t="s">
        <v>67</v>
      </c>
      <c r="C18" s="320"/>
      <c r="D18" s="222"/>
      <c r="E18" s="219" t="s">
        <v>764</v>
      </c>
      <c r="F18" s="183" t="s">
        <v>1624</v>
      </c>
      <c r="G18" s="183" t="s">
        <v>41</v>
      </c>
      <c r="I18" s="220" t="s">
        <v>1632</v>
      </c>
      <c r="J18" s="183" t="s">
        <v>192</v>
      </c>
      <c r="K18" s="183" t="s">
        <v>89</v>
      </c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205">
        <v>120000000</v>
      </c>
      <c r="W18" s="205">
        <v>108000000</v>
      </c>
      <c r="X18" s="2">
        <v>54000000</v>
      </c>
      <c r="Y18" s="2"/>
      <c r="Z18" s="205"/>
      <c r="AA18" s="205"/>
      <c r="AB18" s="206"/>
      <c r="AC18" s="2"/>
      <c r="AD18" s="2">
        <v>38000000</v>
      </c>
      <c r="AE18" s="2"/>
      <c r="AF18" s="2">
        <v>6000000</v>
      </c>
      <c r="AG18" s="2">
        <v>10000000</v>
      </c>
      <c r="AH18" s="205">
        <f t="shared" si="4"/>
        <v>92000000</v>
      </c>
      <c r="AI18" s="205">
        <f t="shared" si="5"/>
        <v>0</v>
      </c>
      <c r="AJ18" s="321"/>
      <c r="AK18" s="183" t="s">
        <v>38</v>
      </c>
      <c r="AL18" s="183"/>
      <c r="AM18" s="183"/>
      <c r="AN18" s="183" t="s">
        <v>35</v>
      </c>
      <c r="AO18" s="183" t="s">
        <v>35</v>
      </c>
      <c r="AP18" s="183" t="s">
        <v>35</v>
      </c>
      <c r="AQ18" s="183" t="s">
        <v>35</v>
      </c>
      <c r="AR18" s="183" t="s">
        <v>35</v>
      </c>
      <c r="AS18" s="183"/>
      <c r="AT18" s="183"/>
      <c r="AU18" s="183"/>
      <c r="AV18" s="183" t="s">
        <v>1633</v>
      </c>
      <c r="AW18" s="183"/>
      <c r="AX18" s="183"/>
      <c r="AY18" s="183"/>
      <c r="AZ18" s="183"/>
      <c r="BA18" s="183"/>
      <c r="BB18" s="183" t="s">
        <v>35</v>
      </c>
      <c r="BC18" s="183"/>
      <c r="BD18" s="183"/>
      <c r="BE18" s="183"/>
      <c r="BF18" s="183" t="s">
        <v>38</v>
      </c>
      <c r="BG18" s="183" t="s">
        <v>1630</v>
      </c>
      <c r="BH18" s="183" t="s">
        <v>1631</v>
      </c>
      <c r="BI18" s="183"/>
      <c r="BJ18" s="183"/>
      <c r="BK18" s="183"/>
      <c r="BL18" s="183"/>
      <c r="BM18" s="183"/>
      <c r="BN18" s="183"/>
      <c r="BO18" s="183"/>
      <c r="BP18" s="183" t="s">
        <v>1624</v>
      </c>
      <c r="BQ18" s="183" t="s">
        <v>41</v>
      </c>
    </row>
    <row r="19" spans="1:69" x14ac:dyDescent="0.25">
      <c r="A19" s="209">
        <v>235</v>
      </c>
      <c r="B19" s="183" t="s">
        <v>31</v>
      </c>
      <c r="C19" s="320"/>
      <c r="D19" s="222"/>
      <c r="E19" s="219" t="s">
        <v>764</v>
      </c>
      <c r="F19" s="183" t="s">
        <v>1624</v>
      </c>
      <c r="G19" s="183" t="s">
        <v>41</v>
      </c>
      <c r="I19" s="220" t="s">
        <v>1634</v>
      </c>
      <c r="J19" s="183" t="s">
        <v>182</v>
      </c>
      <c r="K19" s="183" t="s">
        <v>183</v>
      </c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205">
        <v>100000000</v>
      </c>
      <c r="W19" s="205">
        <v>90000000</v>
      </c>
      <c r="X19" s="2">
        <v>45000000</v>
      </c>
      <c r="Y19" s="205"/>
      <c r="Z19" s="205"/>
      <c r="AA19" s="205"/>
      <c r="AB19" s="206"/>
      <c r="AC19" s="205"/>
      <c r="AD19" s="205"/>
      <c r="AE19" s="205"/>
      <c r="AF19" s="205"/>
      <c r="AG19" s="205"/>
      <c r="AH19" s="205">
        <f t="shared" si="4"/>
        <v>45000000</v>
      </c>
      <c r="AI19" s="205">
        <f t="shared" si="5"/>
        <v>45000000</v>
      </c>
      <c r="AJ19" s="321"/>
      <c r="AK19" s="183" t="s">
        <v>38</v>
      </c>
      <c r="AL19" s="183"/>
      <c r="AM19" s="183"/>
      <c r="AN19" s="183" t="s">
        <v>35</v>
      </c>
      <c r="AO19" s="183" t="s">
        <v>35</v>
      </c>
      <c r="AP19" s="183" t="s">
        <v>35</v>
      </c>
      <c r="AQ19" s="183" t="s">
        <v>35</v>
      </c>
      <c r="AR19" s="183" t="s">
        <v>35</v>
      </c>
      <c r="AS19" s="183"/>
      <c r="AT19" s="183"/>
      <c r="AU19" s="183"/>
      <c r="AV19" s="183" t="s">
        <v>1635</v>
      </c>
      <c r="AW19" s="183"/>
      <c r="AX19" s="183"/>
      <c r="AY19" s="183"/>
      <c r="AZ19" s="183"/>
      <c r="BA19" s="183"/>
      <c r="BB19" s="183" t="s">
        <v>35</v>
      </c>
      <c r="BC19" s="183"/>
      <c r="BD19" s="183"/>
      <c r="BE19" s="183"/>
      <c r="BF19" s="183"/>
      <c r="BG19" s="183"/>
      <c r="BH19" s="183"/>
      <c r="BI19" s="183"/>
      <c r="BJ19" s="183"/>
      <c r="BK19" s="200" t="s">
        <v>1636</v>
      </c>
      <c r="BL19" s="183"/>
      <c r="BM19" s="183"/>
      <c r="BN19" s="183"/>
      <c r="BO19" s="183"/>
      <c r="BP19" s="183" t="s">
        <v>1624</v>
      </c>
      <c r="BQ19" s="183" t="s">
        <v>41</v>
      </c>
    </row>
    <row r="20" spans="1:69" x14ac:dyDescent="0.25">
      <c r="A20" s="209">
        <v>648</v>
      </c>
      <c r="B20" s="183" t="s">
        <v>67</v>
      </c>
      <c r="C20" s="320"/>
      <c r="D20" s="222"/>
      <c r="E20" s="219" t="s">
        <v>764</v>
      </c>
      <c r="F20" s="183" t="s">
        <v>1624</v>
      </c>
      <c r="G20" s="183" t="s">
        <v>41</v>
      </c>
      <c r="I20" s="220" t="s">
        <v>1637</v>
      </c>
      <c r="J20" s="183" t="s">
        <v>301</v>
      </c>
      <c r="K20" s="183" t="s">
        <v>302</v>
      </c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205">
        <v>120000000</v>
      </c>
      <c r="W20" s="205">
        <v>108000000</v>
      </c>
      <c r="X20" s="2">
        <v>54000000</v>
      </c>
      <c r="Y20" s="2"/>
      <c r="Z20" s="205"/>
      <c r="AA20" s="205"/>
      <c r="AB20" s="206"/>
      <c r="AC20" s="205"/>
      <c r="AD20" s="205">
        <v>38600000</v>
      </c>
      <c r="AE20" s="205"/>
      <c r="AF20" s="2"/>
      <c r="AG20" s="2">
        <v>10000000</v>
      </c>
      <c r="AH20" s="205">
        <f t="shared" si="4"/>
        <v>92600000</v>
      </c>
      <c r="AI20" s="205">
        <f t="shared" si="5"/>
        <v>5400000</v>
      </c>
      <c r="AJ20" s="321"/>
      <c r="AK20" s="183" t="s">
        <v>38</v>
      </c>
      <c r="AL20" s="183"/>
      <c r="AM20" s="183"/>
      <c r="AN20" s="183" t="s">
        <v>35</v>
      </c>
      <c r="AO20" s="183" t="s">
        <v>35</v>
      </c>
      <c r="AP20" s="183" t="s">
        <v>35</v>
      </c>
      <c r="AQ20" s="183" t="s">
        <v>35</v>
      </c>
      <c r="AR20" s="183" t="s">
        <v>35</v>
      </c>
      <c r="AS20" s="183"/>
      <c r="AT20" s="183"/>
      <c r="AU20" s="183"/>
      <c r="AV20" s="183" t="s">
        <v>66</v>
      </c>
      <c r="AW20" s="183"/>
      <c r="AX20" s="183"/>
      <c r="AY20" s="183"/>
      <c r="AZ20" s="183"/>
      <c r="BA20" s="183"/>
      <c r="BB20" s="183" t="s">
        <v>35</v>
      </c>
      <c r="BC20" s="183"/>
      <c r="BD20" s="183"/>
      <c r="BE20" s="183"/>
      <c r="BF20" s="183" t="s">
        <v>38</v>
      </c>
      <c r="BG20" s="183" t="s">
        <v>1638</v>
      </c>
      <c r="BH20" s="183"/>
      <c r="BI20" s="183"/>
      <c r="BJ20" s="183"/>
      <c r="BK20" s="183" t="s">
        <v>1639</v>
      </c>
      <c r="BL20" s="183"/>
      <c r="BM20" s="183"/>
      <c r="BN20" s="183"/>
      <c r="BO20" s="183"/>
      <c r="BP20" s="183" t="s">
        <v>1624</v>
      </c>
      <c r="BQ20" s="183" t="s">
        <v>41</v>
      </c>
    </row>
    <row r="21" spans="1:69" x14ac:dyDescent="0.25">
      <c r="A21" s="209">
        <v>539</v>
      </c>
      <c r="B21" s="183" t="s">
        <v>67</v>
      </c>
      <c r="C21" s="320"/>
      <c r="D21" s="222"/>
      <c r="E21" s="219" t="s">
        <v>764</v>
      </c>
      <c r="F21" s="183" t="s">
        <v>1640</v>
      </c>
      <c r="G21" s="183" t="s">
        <v>97</v>
      </c>
      <c r="I21" s="210" t="s">
        <v>1632</v>
      </c>
      <c r="J21" s="183" t="s">
        <v>468</v>
      </c>
      <c r="K21" s="183" t="s">
        <v>469</v>
      </c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205">
        <v>100000000</v>
      </c>
      <c r="W21" s="205">
        <v>90000000</v>
      </c>
      <c r="X21" s="2">
        <v>45000000</v>
      </c>
      <c r="Y21" s="2"/>
      <c r="Z21" s="205"/>
      <c r="AA21" s="205">
        <v>5000000</v>
      </c>
      <c r="AB21" s="206"/>
      <c r="AC21" s="205"/>
      <c r="AD21" s="205">
        <v>35000000</v>
      </c>
      <c r="AE21" s="205"/>
      <c r="AF21" s="2">
        <v>5000000</v>
      </c>
      <c r="AG21" s="2"/>
      <c r="AH21" s="205">
        <f t="shared" si="4"/>
        <v>85000000</v>
      </c>
      <c r="AI21" s="205">
        <f t="shared" si="5"/>
        <v>0</v>
      </c>
      <c r="AJ21" s="321"/>
      <c r="AK21" s="183" t="s">
        <v>38</v>
      </c>
      <c r="AL21" s="183"/>
      <c r="AM21" s="183"/>
      <c r="AN21" s="183" t="s">
        <v>35</v>
      </c>
      <c r="AO21" s="183" t="s">
        <v>35</v>
      </c>
      <c r="AP21" s="183" t="s">
        <v>35</v>
      </c>
      <c r="AQ21" s="183" t="s">
        <v>35</v>
      </c>
      <c r="AR21" s="183" t="s">
        <v>35</v>
      </c>
      <c r="AS21" s="183"/>
      <c r="AT21" s="183"/>
      <c r="AU21" s="183"/>
      <c r="AV21" s="183" t="s">
        <v>200</v>
      </c>
      <c r="AW21" s="183"/>
      <c r="AX21" s="183"/>
      <c r="AY21" s="183"/>
      <c r="AZ21" s="183" t="s">
        <v>1641</v>
      </c>
      <c r="BA21" s="183"/>
      <c r="BB21" s="183" t="s">
        <v>35</v>
      </c>
      <c r="BC21" s="183"/>
      <c r="BD21" s="183"/>
      <c r="BE21" s="183"/>
      <c r="BF21" s="210" t="s">
        <v>38</v>
      </c>
      <c r="BG21" s="183" t="s">
        <v>1642</v>
      </c>
      <c r="BH21" s="183"/>
      <c r="BI21" s="183"/>
      <c r="BJ21" s="183"/>
      <c r="BK21" s="183" t="s">
        <v>1643</v>
      </c>
      <c r="BL21" s="183" t="s">
        <v>1644</v>
      </c>
      <c r="BM21" s="183"/>
      <c r="BN21" s="183"/>
      <c r="BO21" s="183"/>
      <c r="BP21" s="183" t="s">
        <v>1640</v>
      </c>
      <c r="BQ21" s="183" t="s">
        <v>97</v>
      </c>
    </row>
    <row r="22" spans="1:69" x14ac:dyDescent="0.25">
      <c r="A22" s="209">
        <v>630</v>
      </c>
      <c r="B22" s="183" t="s">
        <v>67</v>
      </c>
      <c r="C22" s="320"/>
      <c r="D22" s="222"/>
      <c r="E22" s="219" t="s">
        <v>764</v>
      </c>
      <c r="F22" s="183" t="s">
        <v>1624</v>
      </c>
      <c r="G22" s="183" t="s">
        <v>41</v>
      </c>
      <c r="I22" s="210" t="s">
        <v>1645</v>
      </c>
      <c r="J22" s="183" t="s">
        <v>282</v>
      </c>
      <c r="K22" s="183" t="s">
        <v>174</v>
      </c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205">
        <v>120000000</v>
      </c>
      <c r="W22" s="205">
        <v>108000000</v>
      </c>
      <c r="X22" s="2">
        <v>54000000</v>
      </c>
      <c r="Y22" s="205"/>
      <c r="Z22" s="205"/>
      <c r="AA22" s="205"/>
      <c r="AB22" s="206"/>
      <c r="AC22" s="205"/>
      <c r="AD22" s="205">
        <v>38000000</v>
      </c>
      <c r="AE22" s="205"/>
      <c r="AF22" s="2">
        <v>6000000</v>
      </c>
      <c r="AG22" s="2">
        <v>10000000</v>
      </c>
      <c r="AH22" s="205">
        <f t="shared" si="4"/>
        <v>92000000</v>
      </c>
      <c r="AI22" s="205">
        <f t="shared" si="5"/>
        <v>0</v>
      </c>
      <c r="AJ22" s="321"/>
      <c r="AK22" s="183" t="s">
        <v>38</v>
      </c>
      <c r="AL22" s="183"/>
      <c r="AM22" s="183"/>
      <c r="AN22" s="183" t="s">
        <v>35</v>
      </c>
      <c r="AO22" s="183" t="s">
        <v>35</v>
      </c>
      <c r="AP22" s="183" t="s">
        <v>35</v>
      </c>
      <c r="AQ22" s="183" t="s">
        <v>35</v>
      </c>
      <c r="AR22" s="183" t="s">
        <v>35</v>
      </c>
      <c r="AS22" s="183" t="s">
        <v>200</v>
      </c>
      <c r="AT22" s="183"/>
      <c r="AU22" s="183"/>
      <c r="AV22" s="183" t="s">
        <v>1646</v>
      </c>
      <c r="AW22" s="183"/>
      <c r="AX22" s="183"/>
      <c r="AY22" s="183"/>
      <c r="AZ22" s="183"/>
      <c r="BA22" s="183"/>
      <c r="BB22" s="183" t="s">
        <v>38</v>
      </c>
      <c r="BC22" s="183"/>
      <c r="BD22" s="183"/>
      <c r="BE22" s="183"/>
      <c r="BF22" s="210" t="s">
        <v>38</v>
      </c>
      <c r="BG22" s="183" t="s">
        <v>1647</v>
      </c>
      <c r="BH22" s="183" t="s">
        <v>1648</v>
      </c>
      <c r="BI22" s="183" t="s">
        <v>1502</v>
      </c>
      <c r="BJ22" s="183" t="s">
        <v>1649</v>
      </c>
      <c r="BK22" s="183" t="s">
        <v>1650</v>
      </c>
      <c r="BL22" s="183"/>
      <c r="BM22" s="183"/>
      <c r="BN22" s="183"/>
      <c r="BO22" s="183"/>
      <c r="BP22" s="183" t="s">
        <v>1624</v>
      </c>
      <c r="BQ22" s="183" t="s">
        <v>41</v>
      </c>
    </row>
    <row r="23" spans="1:69" x14ac:dyDescent="0.25">
      <c r="A23" s="209">
        <v>784</v>
      </c>
      <c r="B23" s="183" t="s">
        <v>67</v>
      </c>
      <c r="C23" s="315"/>
      <c r="D23" s="203"/>
      <c r="E23" s="219" t="s">
        <v>764</v>
      </c>
      <c r="F23" s="183" t="s">
        <v>1624</v>
      </c>
      <c r="G23" s="183" t="s">
        <v>41</v>
      </c>
      <c r="I23" s="220" t="s">
        <v>1651</v>
      </c>
      <c r="J23" s="183" t="s">
        <v>193</v>
      </c>
      <c r="K23" s="183" t="s">
        <v>194</v>
      </c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205">
        <v>100000000</v>
      </c>
      <c r="W23" s="205">
        <v>90000000</v>
      </c>
      <c r="X23" s="2">
        <v>45000000</v>
      </c>
      <c r="Y23" s="205"/>
      <c r="Z23" s="205"/>
      <c r="AA23" s="205"/>
      <c r="AB23" s="206"/>
      <c r="AC23" s="205"/>
      <c r="AD23" s="205">
        <v>40500000</v>
      </c>
      <c r="AE23" s="205"/>
      <c r="AF23" s="205">
        <v>4500000</v>
      </c>
      <c r="AG23" s="205"/>
      <c r="AH23" s="205">
        <f t="shared" si="4"/>
        <v>85500000</v>
      </c>
      <c r="AI23" s="205">
        <f t="shared" si="5"/>
        <v>0</v>
      </c>
      <c r="AJ23" s="317"/>
      <c r="AK23" s="183" t="s">
        <v>35</v>
      </c>
      <c r="AL23" s="183"/>
      <c r="AM23" s="183"/>
      <c r="AN23" s="183" t="s">
        <v>35</v>
      </c>
      <c r="AO23" s="183" t="s">
        <v>35</v>
      </c>
      <c r="AP23" s="183" t="s">
        <v>35</v>
      </c>
      <c r="AQ23" s="183" t="s">
        <v>35</v>
      </c>
      <c r="AR23" s="183" t="s">
        <v>35</v>
      </c>
      <c r="AS23" s="183"/>
      <c r="AT23" s="183"/>
      <c r="AU23" s="183"/>
      <c r="AV23" s="183" t="s">
        <v>1652</v>
      </c>
      <c r="AW23" s="183"/>
      <c r="AX23" s="183"/>
      <c r="AY23" s="183"/>
      <c r="AZ23" s="183"/>
      <c r="BA23" s="183"/>
      <c r="BB23" s="183" t="s">
        <v>35</v>
      </c>
      <c r="BC23" s="183"/>
      <c r="BD23" s="183"/>
      <c r="BE23" s="183"/>
      <c r="BF23" s="183" t="s">
        <v>38</v>
      </c>
      <c r="BG23" s="183" t="s">
        <v>896</v>
      </c>
      <c r="BH23" s="183" t="s">
        <v>1653</v>
      </c>
      <c r="BI23" s="183"/>
      <c r="BJ23" s="183"/>
      <c r="BK23" s="183" t="s">
        <v>1654</v>
      </c>
      <c r="BL23" s="183"/>
      <c r="BM23" s="183"/>
      <c r="BN23" s="183"/>
      <c r="BO23" s="183"/>
      <c r="BP23" s="183" t="s">
        <v>1624</v>
      </c>
      <c r="BQ23" s="183" t="s">
        <v>41</v>
      </c>
    </row>
    <row r="24" spans="1:69" x14ac:dyDescent="0.25">
      <c r="A24" s="209">
        <v>142</v>
      </c>
      <c r="B24" s="183" t="s">
        <v>31</v>
      </c>
      <c r="C24" s="314" t="s">
        <v>408</v>
      </c>
      <c r="D24" s="207" t="s">
        <v>85</v>
      </c>
      <c r="E24" s="219" t="s">
        <v>765</v>
      </c>
      <c r="F24" s="183" t="s">
        <v>1655</v>
      </c>
      <c r="G24" s="183" t="s">
        <v>88</v>
      </c>
      <c r="I24" s="210" t="s">
        <v>1656</v>
      </c>
      <c r="J24" s="183" t="s">
        <v>133</v>
      </c>
      <c r="K24" s="183" t="s">
        <v>134</v>
      </c>
      <c r="L24" s="316">
        <v>1524869356</v>
      </c>
      <c r="M24" s="316">
        <v>1372382420</v>
      </c>
      <c r="N24" s="316"/>
      <c r="O24" s="316"/>
      <c r="P24" s="316"/>
      <c r="Q24" s="316"/>
      <c r="R24" s="316"/>
      <c r="S24" s="316"/>
      <c r="T24" s="316">
        <f>(M24+N24+O24+P24+Q24)</f>
        <v>1372382420</v>
      </c>
      <c r="U24" s="316">
        <f>L24-T24</f>
        <v>152486936</v>
      </c>
      <c r="V24" s="205">
        <v>100000000</v>
      </c>
      <c r="W24" s="205">
        <v>90000000</v>
      </c>
      <c r="X24" s="221">
        <v>45000000</v>
      </c>
      <c r="Y24" s="2"/>
      <c r="Z24" s="205"/>
      <c r="AA24" s="205">
        <v>10000000</v>
      </c>
      <c r="AB24" s="206"/>
      <c r="AC24" s="205"/>
      <c r="AD24" s="205">
        <v>45000000</v>
      </c>
      <c r="AE24" s="2"/>
      <c r="AF24" s="2"/>
      <c r="AG24" s="2"/>
      <c r="AH24" s="205">
        <f t="shared" si="4"/>
        <v>100000000</v>
      </c>
      <c r="AI24" s="205">
        <f t="shared" si="5"/>
        <v>-10000000</v>
      </c>
      <c r="AJ24" s="316">
        <f>AH24+AH25+AH26+AH27+AH28+AH29+AH30+AH31-T24</f>
        <v>-466605020</v>
      </c>
      <c r="AK24" s="183" t="s">
        <v>38</v>
      </c>
      <c r="AL24" s="183"/>
      <c r="AM24" s="183"/>
      <c r="AN24" s="183" t="s">
        <v>35</v>
      </c>
      <c r="AO24" s="183" t="s">
        <v>35</v>
      </c>
      <c r="AP24" s="183" t="s">
        <v>35</v>
      </c>
      <c r="AQ24" s="183" t="s">
        <v>35</v>
      </c>
      <c r="AR24" s="183" t="s">
        <v>35</v>
      </c>
      <c r="AS24" s="183"/>
      <c r="AT24" s="183"/>
      <c r="AU24" s="183"/>
      <c r="AV24" s="183" t="s">
        <v>135</v>
      </c>
      <c r="AW24" s="183"/>
      <c r="AX24" s="183"/>
      <c r="AY24" s="183"/>
      <c r="AZ24" s="183"/>
      <c r="BA24" s="183"/>
      <c r="BB24" s="183" t="s">
        <v>35</v>
      </c>
      <c r="BC24" s="183"/>
      <c r="BD24" s="183"/>
      <c r="BE24" s="183"/>
      <c r="BF24" s="183"/>
      <c r="BG24" s="183"/>
      <c r="BH24" s="183" t="s">
        <v>1657</v>
      </c>
      <c r="BI24" s="183"/>
      <c r="BJ24" s="183"/>
      <c r="BK24" s="183" t="s">
        <v>70</v>
      </c>
      <c r="BL24" s="183"/>
      <c r="BM24" s="183"/>
      <c r="BN24" s="183"/>
      <c r="BO24" s="183"/>
      <c r="BP24" s="183" t="s">
        <v>1655</v>
      </c>
      <c r="BQ24" s="183" t="s">
        <v>88</v>
      </c>
    </row>
    <row r="25" spans="1:69" s="226" customFormat="1" x14ac:dyDescent="0.25">
      <c r="A25" s="223">
        <v>218</v>
      </c>
      <c r="B25" s="200" t="s">
        <v>67</v>
      </c>
      <c r="C25" s="320"/>
      <c r="D25" s="224"/>
      <c r="E25" s="225" t="s">
        <v>765</v>
      </c>
      <c r="F25" s="200" t="s">
        <v>1655</v>
      </c>
      <c r="G25" s="200" t="s">
        <v>88</v>
      </c>
      <c r="I25" s="227" t="s">
        <v>1656</v>
      </c>
      <c r="J25" s="200" t="s">
        <v>172</v>
      </c>
      <c r="K25" s="200" t="s">
        <v>173</v>
      </c>
      <c r="L25" s="322"/>
      <c r="M25" s="321"/>
      <c r="N25" s="321"/>
      <c r="O25" s="321"/>
      <c r="P25" s="321"/>
      <c r="Q25" s="321"/>
      <c r="R25" s="321"/>
      <c r="S25" s="321"/>
      <c r="T25" s="321"/>
      <c r="U25" s="321"/>
      <c r="V25" s="205">
        <v>144000000</v>
      </c>
      <c r="W25" s="205">
        <v>129600000</v>
      </c>
      <c r="X25" s="2">
        <v>64800000</v>
      </c>
      <c r="Y25" s="205"/>
      <c r="Z25" s="205"/>
      <c r="AA25" s="205"/>
      <c r="AB25" s="217"/>
      <c r="AC25" s="3"/>
      <c r="AD25" s="3">
        <v>54800000</v>
      </c>
      <c r="AE25" s="205"/>
      <c r="AF25" s="205"/>
      <c r="AG25" s="205"/>
      <c r="AH25" s="205">
        <f t="shared" si="4"/>
        <v>119600000</v>
      </c>
      <c r="AI25" s="205">
        <f t="shared" si="5"/>
        <v>10000000</v>
      </c>
      <c r="AJ25" s="321"/>
      <c r="AK25" s="183" t="s">
        <v>38</v>
      </c>
      <c r="AL25" s="183"/>
      <c r="AM25" s="183"/>
      <c r="AN25" s="183" t="s">
        <v>35</v>
      </c>
      <c r="AO25" s="183" t="s">
        <v>35</v>
      </c>
      <c r="AP25" s="183" t="s">
        <v>35</v>
      </c>
      <c r="AQ25" s="200" t="s">
        <v>35</v>
      </c>
      <c r="AR25" s="183" t="s">
        <v>35</v>
      </c>
      <c r="AS25" s="183"/>
      <c r="AT25" s="183"/>
      <c r="AU25" s="183"/>
      <c r="AV25" s="183" t="s">
        <v>174</v>
      </c>
      <c r="AW25" s="183"/>
      <c r="AX25" s="183"/>
      <c r="AY25" s="183"/>
      <c r="AZ25" s="183"/>
      <c r="BA25" s="183"/>
      <c r="BB25" s="183" t="s">
        <v>35</v>
      </c>
      <c r="BC25" s="183"/>
      <c r="BD25" s="183"/>
      <c r="BE25" s="200"/>
      <c r="BF25" s="200"/>
      <c r="BG25" s="200" t="s">
        <v>1630</v>
      </c>
      <c r="BH25" s="200" t="s">
        <v>1657</v>
      </c>
      <c r="BI25" s="200" t="s">
        <v>1502</v>
      </c>
      <c r="BJ25" s="200" t="s">
        <v>1649</v>
      </c>
      <c r="BK25" s="200" t="s">
        <v>1658</v>
      </c>
      <c r="BL25" s="200" t="s">
        <v>1659</v>
      </c>
      <c r="BM25" s="200" t="s">
        <v>1660</v>
      </c>
      <c r="BN25" s="200" t="s">
        <v>1661</v>
      </c>
      <c r="BO25" s="200"/>
      <c r="BP25" s="200" t="s">
        <v>1655</v>
      </c>
      <c r="BQ25" s="200" t="s">
        <v>88</v>
      </c>
    </row>
    <row r="26" spans="1:69" x14ac:dyDescent="0.25">
      <c r="A26" s="209">
        <v>544</v>
      </c>
      <c r="B26" s="183" t="s">
        <v>67</v>
      </c>
      <c r="C26" s="320"/>
      <c r="D26" s="222"/>
      <c r="E26" s="219" t="s">
        <v>765</v>
      </c>
      <c r="F26" s="183" t="s">
        <v>1655</v>
      </c>
      <c r="G26" s="183" t="s">
        <v>88</v>
      </c>
      <c r="I26" s="210" t="s">
        <v>1662</v>
      </c>
      <c r="J26" s="183" t="s">
        <v>477</v>
      </c>
      <c r="K26" s="183" t="s">
        <v>384</v>
      </c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205">
        <v>112500000</v>
      </c>
      <c r="W26" s="205">
        <v>101250000</v>
      </c>
      <c r="X26" s="2">
        <v>50625000</v>
      </c>
      <c r="Y26" s="2"/>
      <c r="Z26" s="205"/>
      <c r="AA26" s="205"/>
      <c r="AB26" s="217"/>
      <c r="AC26" s="3"/>
      <c r="AD26" s="3">
        <v>40625000</v>
      </c>
      <c r="AE26" s="2"/>
      <c r="AF26" s="2"/>
      <c r="AG26" s="2">
        <v>10000000</v>
      </c>
      <c r="AH26" s="205">
        <f t="shared" si="4"/>
        <v>91250000</v>
      </c>
      <c r="AI26" s="205">
        <f t="shared" si="5"/>
        <v>0</v>
      </c>
      <c r="AJ26" s="321"/>
      <c r="AK26" s="183" t="s">
        <v>38</v>
      </c>
      <c r="AL26" s="183"/>
      <c r="AM26" s="183"/>
      <c r="AN26" s="183" t="s">
        <v>35</v>
      </c>
      <c r="AO26" s="183" t="s">
        <v>35</v>
      </c>
      <c r="AP26" s="183" t="s">
        <v>35</v>
      </c>
      <c r="AQ26" s="183" t="s">
        <v>35</v>
      </c>
      <c r="AR26" s="183" t="s">
        <v>35</v>
      </c>
      <c r="AS26" s="183" t="s">
        <v>57</v>
      </c>
      <c r="AT26" s="183"/>
      <c r="AU26" s="183"/>
      <c r="AV26" s="183" t="s">
        <v>1663</v>
      </c>
      <c r="AW26" s="183"/>
      <c r="AX26" s="183"/>
      <c r="AY26" s="183"/>
      <c r="AZ26" s="183"/>
      <c r="BA26" s="183"/>
      <c r="BB26" s="183" t="s">
        <v>38</v>
      </c>
      <c r="BC26" s="183">
        <v>6.75</v>
      </c>
      <c r="BD26" s="183">
        <v>6.08</v>
      </c>
      <c r="BE26" s="183"/>
      <c r="BF26" s="210" t="s">
        <v>38</v>
      </c>
      <c r="BG26" s="183" t="s">
        <v>1664</v>
      </c>
      <c r="BH26" s="183" t="s">
        <v>1657</v>
      </c>
      <c r="BI26" s="183" t="s">
        <v>1502</v>
      </c>
      <c r="BJ26" s="183" t="s">
        <v>1665</v>
      </c>
      <c r="BK26" s="183" t="s">
        <v>1666</v>
      </c>
      <c r="BL26" s="183"/>
      <c r="BM26" s="183"/>
      <c r="BN26" s="183"/>
      <c r="BO26" s="183"/>
      <c r="BP26" s="183" t="s">
        <v>1655</v>
      </c>
      <c r="BQ26" s="183" t="s">
        <v>88</v>
      </c>
    </row>
    <row r="27" spans="1:69" x14ac:dyDescent="0.25">
      <c r="A27" s="204">
        <v>51</v>
      </c>
      <c r="B27" s="183" t="s">
        <v>31</v>
      </c>
      <c r="C27" s="320"/>
      <c r="D27" s="222"/>
      <c r="E27" s="219" t="s">
        <v>765</v>
      </c>
      <c r="F27" s="183" t="s">
        <v>1655</v>
      </c>
      <c r="G27" s="183" t="s">
        <v>88</v>
      </c>
      <c r="I27" s="183" t="s">
        <v>1667</v>
      </c>
      <c r="J27" s="183" t="s">
        <v>86</v>
      </c>
      <c r="K27" s="183" t="s">
        <v>87</v>
      </c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205">
        <v>90000000</v>
      </c>
      <c r="W27" s="205">
        <v>81000000</v>
      </c>
      <c r="X27" s="2">
        <v>40500000</v>
      </c>
      <c r="Y27" s="205"/>
      <c r="Z27" s="205"/>
      <c r="AA27" s="205"/>
      <c r="AB27" s="217"/>
      <c r="AC27" s="3"/>
      <c r="AD27" s="3">
        <v>36450000</v>
      </c>
      <c r="AE27" s="2"/>
      <c r="AF27" s="2"/>
      <c r="AG27" s="2"/>
      <c r="AH27" s="205">
        <f t="shared" si="4"/>
        <v>76950000</v>
      </c>
      <c r="AI27" s="205">
        <f t="shared" si="5"/>
        <v>4050000</v>
      </c>
      <c r="AJ27" s="321"/>
      <c r="AK27" s="183" t="s">
        <v>38</v>
      </c>
      <c r="AL27" s="183"/>
      <c r="AM27" s="183"/>
      <c r="AN27" s="183" t="s">
        <v>35</v>
      </c>
      <c r="AO27" s="183" t="s">
        <v>35</v>
      </c>
      <c r="AP27" s="183" t="s">
        <v>35</v>
      </c>
      <c r="AQ27" s="183" t="s">
        <v>35</v>
      </c>
      <c r="AR27" s="183" t="s">
        <v>35</v>
      </c>
      <c r="AS27" s="183"/>
      <c r="AT27" s="183"/>
      <c r="AU27" s="183"/>
      <c r="AV27" s="183" t="s">
        <v>89</v>
      </c>
      <c r="AW27" s="183"/>
      <c r="AX27" s="183"/>
      <c r="AY27" s="183"/>
      <c r="AZ27" s="183"/>
      <c r="BA27" s="183"/>
      <c r="BB27" s="183" t="s">
        <v>35</v>
      </c>
      <c r="BC27" s="183"/>
      <c r="BD27" s="183"/>
      <c r="BE27" s="183"/>
      <c r="BF27" s="183"/>
      <c r="BG27" s="183"/>
      <c r="BH27" s="183" t="s">
        <v>1657</v>
      </c>
      <c r="BI27" s="183"/>
      <c r="BJ27" s="183"/>
      <c r="BK27" s="183" t="s">
        <v>1668</v>
      </c>
      <c r="BL27" s="183" t="s">
        <v>1669</v>
      </c>
      <c r="BM27" s="183" t="s">
        <v>1670</v>
      </c>
      <c r="BN27" s="183"/>
      <c r="BO27" s="183"/>
      <c r="BP27" s="183" t="s">
        <v>1655</v>
      </c>
      <c r="BQ27" s="183" t="s">
        <v>88</v>
      </c>
    </row>
    <row r="28" spans="1:69" x14ac:dyDescent="0.25">
      <c r="A28" s="204">
        <v>536</v>
      </c>
      <c r="B28" s="183" t="s">
        <v>67</v>
      </c>
      <c r="C28" s="320"/>
      <c r="D28" s="222"/>
      <c r="E28" s="219" t="s">
        <v>765</v>
      </c>
      <c r="F28" s="183" t="s">
        <v>1655</v>
      </c>
      <c r="G28" s="183" t="s">
        <v>88</v>
      </c>
      <c r="I28" s="183" t="s">
        <v>1671</v>
      </c>
      <c r="J28" s="183" t="s">
        <v>465</v>
      </c>
      <c r="K28" s="183" t="s">
        <v>158</v>
      </c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205">
        <v>155000000</v>
      </c>
      <c r="W28" s="205">
        <v>139500000</v>
      </c>
      <c r="X28" s="2">
        <v>69750000</v>
      </c>
      <c r="Y28" s="2"/>
      <c r="Z28" s="205"/>
      <c r="AA28" s="205"/>
      <c r="AB28" s="217"/>
      <c r="AC28" s="3"/>
      <c r="AD28" s="3">
        <v>52775000</v>
      </c>
      <c r="AE28" s="2"/>
      <c r="AF28" s="2"/>
      <c r="AG28" s="2"/>
      <c r="AH28" s="205">
        <f t="shared" si="4"/>
        <v>122525000</v>
      </c>
      <c r="AI28" s="205">
        <f t="shared" si="5"/>
        <v>16975000</v>
      </c>
      <c r="AJ28" s="321"/>
      <c r="AK28" s="183" t="s">
        <v>38</v>
      </c>
      <c r="AL28" s="183"/>
      <c r="AM28" s="183"/>
      <c r="AN28" s="183" t="s">
        <v>35</v>
      </c>
      <c r="AO28" s="183" t="s">
        <v>35</v>
      </c>
      <c r="AP28" s="183" t="s">
        <v>35</v>
      </c>
      <c r="AQ28" s="183" t="s">
        <v>35</v>
      </c>
      <c r="AR28" s="183" t="s">
        <v>35</v>
      </c>
      <c r="AS28" s="183"/>
      <c r="AT28" s="183"/>
      <c r="AU28" s="183"/>
      <c r="AV28" s="183" t="s">
        <v>1672</v>
      </c>
      <c r="AW28" s="183"/>
      <c r="AX28" s="183"/>
      <c r="AY28" s="183"/>
      <c r="AZ28" s="183"/>
      <c r="BA28" s="183"/>
      <c r="BB28" s="183" t="s">
        <v>35</v>
      </c>
      <c r="BC28" s="183"/>
      <c r="BD28" s="183"/>
      <c r="BE28" s="183"/>
      <c r="BF28" s="183" t="s">
        <v>38</v>
      </c>
      <c r="BG28" s="183" t="s">
        <v>1638</v>
      </c>
      <c r="BH28" s="183" t="s">
        <v>1657</v>
      </c>
      <c r="BI28" s="183"/>
      <c r="BJ28" s="183"/>
      <c r="BK28" s="183" t="s">
        <v>1673</v>
      </c>
      <c r="BL28" s="183" t="s">
        <v>1674</v>
      </c>
      <c r="BM28" s="183"/>
      <c r="BN28" s="183"/>
      <c r="BO28" s="183"/>
      <c r="BP28" s="183" t="s">
        <v>1655</v>
      </c>
      <c r="BQ28" s="183" t="s">
        <v>88</v>
      </c>
    </row>
    <row r="29" spans="1:69" x14ac:dyDescent="0.25">
      <c r="A29" s="204">
        <v>532</v>
      </c>
      <c r="B29" s="183" t="s">
        <v>67</v>
      </c>
      <c r="C29" s="320"/>
      <c r="D29" s="222"/>
      <c r="E29" s="219" t="s">
        <v>765</v>
      </c>
      <c r="F29" s="183" t="s">
        <v>1655</v>
      </c>
      <c r="G29" s="183" t="s">
        <v>88</v>
      </c>
      <c r="I29" s="183" t="s">
        <v>1675</v>
      </c>
      <c r="J29" s="183" t="s">
        <v>463</v>
      </c>
      <c r="K29" s="183" t="s">
        <v>71</v>
      </c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205">
        <v>115000000</v>
      </c>
      <c r="W29" s="205">
        <v>103500000</v>
      </c>
      <c r="X29" s="2">
        <v>51750000</v>
      </c>
      <c r="Y29" s="2"/>
      <c r="Z29" s="205"/>
      <c r="AA29" s="205"/>
      <c r="AB29" s="217"/>
      <c r="AC29" s="3"/>
      <c r="AD29" s="3">
        <v>36575000</v>
      </c>
      <c r="AE29" s="2"/>
      <c r="AF29" s="2"/>
      <c r="AG29" s="2">
        <v>10000000</v>
      </c>
      <c r="AH29" s="205">
        <f t="shared" si="4"/>
        <v>88325000</v>
      </c>
      <c r="AI29" s="205">
        <f t="shared" si="5"/>
        <v>5175000</v>
      </c>
      <c r="AJ29" s="321"/>
      <c r="AK29" s="183" t="s">
        <v>38</v>
      </c>
      <c r="AL29" s="183"/>
      <c r="AM29" s="183"/>
      <c r="AN29" s="183" t="s">
        <v>35</v>
      </c>
      <c r="AO29" s="183" t="s">
        <v>35</v>
      </c>
      <c r="AP29" s="183" t="s">
        <v>35</v>
      </c>
      <c r="AQ29" s="183" t="s">
        <v>35</v>
      </c>
      <c r="AR29" s="183" t="s">
        <v>35</v>
      </c>
      <c r="AS29" s="183" t="s">
        <v>57</v>
      </c>
      <c r="AT29" s="183"/>
      <c r="AU29" s="183"/>
      <c r="AV29" s="183" t="s">
        <v>1676</v>
      </c>
      <c r="AW29" s="183"/>
      <c r="AX29" s="183"/>
      <c r="AY29" s="183"/>
      <c r="AZ29" s="183"/>
      <c r="BA29" s="183"/>
      <c r="BB29" s="183" t="s">
        <v>38</v>
      </c>
      <c r="BC29" s="183">
        <v>6.6</v>
      </c>
      <c r="BD29" s="183">
        <v>5.94</v>
      </c>
      <c r="BE29" s="183"/>
      <c r="BF29" s="183" t="s">
        <v>38</v>
      </c>
      <c r="BG29" s="183" t="s">
        <v>1647</v>
      </c>
      <c r="BH29" s="183" t="s">
        <v>1657</v>
      </c>
      <c r="BI29" s="183" t="s">
        <v>1502</v>
      </c>
      <c r="BJ29" s="183" t="s">
        <v>1665</v>
      </c>
      <c r="BK29" s="183" t="s">
        <v>1677</v>
      </c>
      <c r="BL29" s="183"/>
      <c r="BM29" s="183"/>
      <c r="BN29" s="183"/>
      <c r="BO29" s="183"/>
      <c r="BP29" s="183" t="s">
        <v>1655</v>
      </c>
      <c r="BQ29" s="183" t="s">
        <v>88</v>
      </c>
    </row>
    <row r="30" spans="1:69" x14ac:dyDescent="0.25">
      <c r="A30" s="209">
        <v>523</v>
      </c>
      <c r="B30" s="183" t="s">
        <v>67</v>
      </c>
      <c r="C30" s="320"/>
      <c r="D30" s="222"/>
      <c r="E30" s="219" t="s">
        <v>765</v>
      </c>
      <c r="F30" s="183" t="s">
        <v>1655</v>
      </c>
      <c r="G30" s="183" t="s">
        <v>88</v>
      </c>
      <c r="I30" s="210" t="s">
        <v>1678</v>
      </c>
      <c r="J30" s="183" t="s">
        <v>457</v>
      </c>
      <c r="K30" s="183" t="s">
        <v>47</v>
      </c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205">
        <v>180690000</v>
      </c>
      <c r="W30" s="205">
        <v>162621000</v>
      </c>
      <c r="X30" s="2">
        <v>97572600</v>
      </c>
      <c r="Y30" s="2"/>
      <c r="Z30" s="205"/>
      <c r="AA30" s="205"/>
      <c r="AB30" s="217"/>
      <c r="AC30" s="2"/>
      <c r="AD30" s="2">
        <v>65048400</v>
      </c>
      <c r="AE30" s="2">
        <v>56013900</v>
      </c>
      <c r="AF30" s="2"/>
      <c r="AG30" s="2"/>
      <c r="AH30" s="205">
        <f t="shared" si="4"/>
        <v>218634900</v>
      </c>
      <c r="AI30" s="205">
        <f t="shared" si="5"/>
        <v>-56013900</v>
      </c>
      <c r="AJ30" s="321"/>
      <c r="AK30" s="183" t="s">
        <v>35</v>
      </c>
      <c r="AL30" s="183"/>
      <c r="AM30" s="183"/>
      <c r="AN30" s="183" t="s">
        <v>35</v>
      </c>
      <c r="AO30" s="183" t="s">
        <v>35</v>
      </c>
      <c r="AP30" s="183" t="s">
        <v>35</v>
      </c>
      <c r="AQ30" s="183" t="s">
        <v>35</v>
      </c>
      <c r="AR30" s="183" t="s">
        <v>38</v>
      </c>
      <c r="AS30" s="183" t="s">
        <v>458</v>
      </c>
      <c r="AT30" s="183"/>
      <c r="AU30" s="183"/>
      <c r="AV30" s="183" t="s">
        <v>458</v>
      </c>
      <c r="AW30" s="183"/>
      <c r="AX30" s="183"/>
      <c r="AY30" s="183"/>
      <c r="AZ30" s="183"/>
      <c r="BA30" s="183"/>
      <c r="BB30" s="183" t="s">
        <v>38</v>
      </c>
      <c r="BC30" s="183"/>
      <c r="BD30" s="183"/>
      <c r="BE30" s="183"/>
      <c r="BF30" s="210" t="s">
        <v>38</v>
      </c>
      <c r="BG30" s="183" t="s">
        <v>1679</v>
      </c>
      <c r="BH30" s="183" t="s">
        <v>1657</v>
      </c>
      <c r="BI30" s="183"/>
      <c r="BJ30" s="183"/>
      <c r="BK30" s="183"/>
      <c r="BL30" s="183"/>
      <c r="BM30" s="183"/>
      <c r="BN30" s="183"/>
      <c r="BO30" s="183"/>
      <c r="BP30" s="183" t="s">
        <v>1655</v>
      </c>
      <c r="BQ30" s="183" t="s">
        <v>88</v>
      </c>
    </row>
    <row r="31" spans="1:69" x14ac:dyDescent="0.25">
      <c r="A31" s="204">
        <v>70</v>
      </c>
      <c r="B31" s="183" t="s">
        <v>31</v>
      </c>
      <c r="C31" s="315"/>
      <c r="D31" s="203"/>
      <c r="E31" s="219" t="s">
        <v>765</v>
      </c>
      <c r="F31" s="183" t="s">
        <v>1655</v>
      </c>
      <c r="G31" s="183" t="s">
        <v>88</v>
      </c>
      <c r="H31" s="195">
        <v>32.637</v>
      </c>
      <c r="I31" s="183" t="s">
        <v>846</v>
      </c>
      <c r="J31" s="183" t="s">
        <v>100</v>
      </c>
      <c r="K31" s="183" t="s">
        <v>101</v>
      </c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205">
        <v>115000000</v>
      </c>
      <c r="W31" s="205">
        <v>93150000</v>
      </c>
      <c r="X31" s="2">
        <v>46575000</v>
      </c>
      <c r="Y31" s="2"/>
      <c r="Z31" s="205"/>
      <c r="AA31" s="205"/>
      <c r="AB31" s="217">
        <v>10000200</v>
      </c>
      <c r="AC31" s="3"/>
      <c r="AD31" s="3">
        <v>31917300</v>
      </c>
      <c r="AE31" s="205"/>
      <c r="AF31" s="221">
        <v>4657500</v>
      </c>
      <c r="AG31" s="205"/>
      <c r="AH31" s="205">
        <f t="shared" si="4"/>
        <v>88492500</v>
      </c>
      <c r="AI31" s="205">
        <f t="shared" si="5"/>
        <v>0</v>
      </c>
      <c r="AJ31" s="317"/>
      <c r="AK31" s="183" t="s">
        <v>38</v>
      </c>
      <c r="AL31" s="183"/>
      <c r="AM31" s="183"/>
      <c r="AN31" s="183" t="s">
        <v>35</v>
      </c>
      <c r="AO31" s="183" t="s">
        <v>35</v>
      </c>
      <c r="AP31" s="183" t="s">
        <v>35</v>
      </c>
      <c r="AQ31" s="183" t="s">
        <v>35</v>
      </c>
      <c r="AR31" s="183" t="s">
        <v>35</v>
      </c>
      <c r="AS31" s="183"/>
      <c r="AT31" s="183"/>
      <c r="AU31" s="183"/>
      <c r="AV31" s="183" t="s">
        <v>1646</v>
      </c>
      <c r="AW31" s="183"/>
      <c r="AX31" s="183"/>
      <c r="AY31" s="183"/>
      <c r="AZ31" s="183"/>
      <c r="BA31" s="183"/>
      <c r="BB31" s="183" t="s">
        <v>35</v>
      </c>
      <c r="BC31" s="183"/>
      <c r="BD31" s="183"/>
      <c r="BE31" s="183"/>
      <c r="BF31" s="183"/>
      <c r="BG31" s="183"/>
      <c r="BH31" s="183" t="s">
        <v>1657</v>
      </c>
      <c r="BI31" s="183"/>
      <c r="BJ31" s="183"/>
      <c r="BK31" s="183" t="s">
        <v>1680</v>
      </c>
      <c r="BL31" s="183" t="s">
        <v>1681</v>
      </c>
      <c r="BM31" s="183" t="s">
        <v>1682</v>
      </c>
      <c r="BN31" s="183"/>
      <c r="BO31" s="183"/>
      <c r="BP31" s="183" t="s">
        <v>1655</v>
      </c>
      <c r="BQ31" s="183" t="s">
        <v>88</v>
      </c>
    </row>
    <row r="32" spans="1:69" x14ac:dyDescent="0.25">
      <c r="A32" s="204">
        <v>14</v>
      </c>
      <c r="B32" s="183" t="s">
        <v>31</v>
      </c>
      <c r="C32" s="314" t="s">
        <v>408</v>
      </c>
      <c r="D32" s="207" t="s">
        <v>45</v>
      </c>
      <c r="E32" s="183" t="s">
        <v>36</v>
      </c>
      <c r="F32" s="183" t="s">
        <v>36</v>
      </c>
      <c r="G32" s="183" t="s">
        <v>1683</v>
      </c>
      <c r="I32" s="183" t="s">
        <v>1684</v>
      </c>
      <c r="J32" s="183" t="s">
        <v>55</v>
      </c>
      <c r="K32" s="183" t="s">
        <v>56</v>
      </c>
      <c r="L32" s="316">
        <v>600000000</v>
      </c>
      <c r="M32" s="316">
        <v>150000000</v>
      </c>
      <c r="N32" s="316"/>
      <c r="O32" s="316"/>
      <c r="P32" s="316"/>
      <c r="Q32" s="316"/>
      <c r="R32" s="316"/>
      <c r="S32" s="316"/>
      <c r="T32" s="316">
        <f>(M32+N32+O32+P32+Q32)</f>
        <v>150000000</v>
      </c>
      <c r="U32" s="316">
        <f>L32-T32</f>
        <v>450000000</v>
      </c>
      <c r="V32" s="205">
        <v>150000000</v>
      </c>
      <c r="W32" s="205">
        <v>135000000</v>
      </c>
      <c r="X32" s="2">
        <v>33750000</v>
      </c>
      <c r="Y32" s="205"/>
      <c r="Z32" s="205"/>
      <c r="AA32" s="205"/>
      <c r="AB32" s="217"/>
      <c r="AC32" s="205"/>
      <c r="AD32" s="205"/>
      <c r="AE32" s="205"/>
      <c r="AF32" s="205"/>
      <c r="AG32" s="205"/>
      <c r="AH32" s="205">
        <f t="shared" si="4"/>
        <v>33750000</v>
      </c>
      <c r="AI32" s="205">
        <f t="shared" si="5"/>
        <v>101250000</v>
      </c>
      <c r="AJ32" s="316">
        <f>AH32+AH33+AH34+AH35-T32</f>
        <v>65750000</v>
      </c>
      <c r="AK32" s="183" t="s">
        <v>38</v>
      </c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 t="s">
        <v>57</v>
      </c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 t="s">
        <v>1502</v>
      </c>
      <c r="BJ32" s="183" t="s">
        <v>1665</v>
      </c>
      <c r="BK32" s="183" t="s">
        <v>1685</v>
      </c>
      <c r="BL32" s="183" t="s">
        <v>1686</v>
      </c>
      <c r="BM32" s="183"/>
      <c r="BN32" s="183"/>
      <c r="BO32" s="183"/>
      <c r="BP32" s="183" t="s">
        <v>36</v>
      </c>
      <c r="BQ32" s="183" t="s">
        <v>1683</v>
      </c>
    </row>
    <row r="33" spans="1:69" x14ac:dyDescent="0.25">
      <c r="A33" s="204">
        <v>1403</v>
      </c>
      <c r="B33" s="183" t="s">
        <v>67</v>
      </c>
      <c r="C33" s="320"/>
      <c r="D33" s="222"/>
      <c r="E33" s="183" t="s">
        <v>36</v>
      </c>
      <c r="F33" s="183" t="s">
        <v>36</v>
      </c>
      <c r="G33" s="183" t="s">
        <v>1683</v>
      </c>
      <c r="I33" s="183" t="s">
        <v>1687</v>
      </c>
      <c r="J33" s="183" t="s">
        <v>69</v>
      </c>
      <c r="K33" s="183" t="s">
        <v>70</v>
      </c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205">
        <v>140000000</v>
      </c>
      <c r="W33" s="205">
        <v>126000000</v>
      </c>
      <c r="X33" s="2">
        <v>31500000</v>
      </c>
      <c r="Y33" s="205">
        <v>87500000</v>
      </c>
      <c r="Z33" s="205"/>
      <c r="AA33" s="205"/>
      <c r="AB33" s="217"/>
      <c r="AC33" s="205"/>
      <c r="AD33" s="205"/>
      <c r="AE33" s="205"/>
      <c r="AF33" s="205">
        <v>7000000</v>
      </c>
      <c r="AG33" s="205"/>
      <c r="AH33" s="205">
        <f t="shared" si="4"/>
        <v>119000000</v>
      </c>
      <c r="AI33" s="205">
        <f t="shared" si="5"/>
        <v>0</v>
      </c>
      <c r="AJ33" s="321"/>
      <c r="AK33" s="183" t="s">
        <v>38</v>
      </c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 t="s">
        <v>71</v>
      </c>
      <c r="AW33" s="183"/>
      <c r="AX33" s="183"/>
      <c r="AY33" s="183"/>
      <c r="AZ33" s="183"/>
      <c r="BA33" s="183"/>
      <c r="BB33" s="183"/>
      <c r="BC33" s="183"/>
      <c r="BD33" s="183"/>
      <c r="BE33" s="183"/>
      <c r="BF33" s="183" t="s">
        <v>38</v>
      </c>
      <c r="BG33" s="183" t="s">
        <v>882</v>
      </c>
      <c r="BH33" s="183"/>
      <c r="BI33" s="183"/>
      <c r="BJ33" s="183"/>
      <c r="BK33" s="183" t="s">
        <v>1688</v>
      </c>
      <c r="BL33" s="183"/>
      <c r="BM33" s="183"/>
      <c r="BN33" s="183"/>
      <c r="BO33" s="183"/>
      <c r="BP33" s="183" t="s">
        <v>36</v>
      </c>
      <c r="BQ33" s="183" t="s">
        <v>1683</v>
      </c>
    </row>
    <row r="34" spans="1:69" x14ac:dyDescent="0.25">
      <c r="A34" s="204">
        <v>55</v>
      </c>
      <c r="B34" s="183" t="s">
        <v>31</v>
      </c>
      <c r="C34" s="320"/>
      <c r="D34" s="222"/>
      <c r="E34" s="183" t="s">
        <v>36</v>
      </c>
      <c r="F34" s="183" t="s">
        <v>36</v>
      </c>
      <c r="G34" s="183" t="s">
        <v>1683</v>
      </c>
      <c r="I34" s="183" t="s">
        <v>1689</v>
      </c>
      <c r="J34" s="183" t="s">
        <v>90</v>
      </c>
      <c r="K34" s="183" t="s">
        <v>91</v>
      </c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205">
        <v>140000000</v>
      </c>
      <c r="W34" s="205">
        <v>126000000</v>
      </c>
      <c r="X34" s="2">
        <v>31500000</v>
      </c>
      <c r="Y34" s="205"/>
      <c r="Z34" s="205"/>
      <c r="AA34" s="205"/>
      <c r="AB34" s="217"/>
      <c r="AC34" s="205"/>
      <c r="AD34" s="205"/>
      <c r="AE34" s="205"/>
      <c r="AF34" s="205"/>
      <c r="AG34" s="205"/>
      <c r="AH34" s="205">
        <f t="shared" si="4"/>
        <v>31500000</v>
      </c>
      <c r="AI34" s="205">
        <f t="shared" si="5"/>
        <v>94500000</v>
      </c>
      <c r="AJ34" s="321"/>
      <c r="AK34" s="183" t="s">
        <v>38</v>
      </c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 t="s">
        <v>92</v>
      </c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 t="s">
        <v>1690</v>
      </c>
      <c r="BL34" s="183"/>
      <c r="BM34" s="183"/>
      <c r="BN34" s="183"/>
      <c r="BO34" s="183"/>
      <c r="BP34" s="183" t="s">
        <v>36</v>
      </c>
      <c r="BQ34" s="183" t="s">
        <v>1683</v>
      </c>
    </row>
    <row r="35" spans="1:69" x14ac:dyDescent="0.25">
      <c r="A35" s="204">
        <v>9</v>
      </c>
      <c r="B35" s="183" t="s">
        <v>31</v>
      </c>
      <c r="C35" s="315"/>
      <c r="D35" s="203"/>
      <c r="E35" s="183" t="s">
        <v>36</v>
      </c>
      <c r="F35" s="183" t="s">
        <v>36</v>
      </c>
      <c r="G35" s="183" t="s">
        <v>1683</v>
      </c>
      <c r="I35" s="183" t="s">
        <v>1691</v>
      </c>
      <c r="J35" s="183" t="s">
        <v>46</v>
      </c>
      <c r="K35" s="183" t="s">
        <v>47</v>
      </c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205">
        <v>140000000</v>
      </c>
      <c r="W35" s="205">
        <v>126000000</v>
      </c>
      <c r="X35" s="2">
        <v>31500000</v>
      </c>
      <c r="Y35" s="205"/>
      <c r="Z35" s="205"/>
      <c r="AA35" s="205"/>
      <c r="AB35" s="217"/>
      <c r="AC35" s="205"/>
      <c r="AD35" s="205"/>
      <c r="AE35" s="205"/>
      <c r="AF35" s="205"/>
      <c r="AG35" s="205"/>
      <c r="AH35" s="205">
        <f t="shared" si="4"/>
        <v>31500000</v>
      </c>
      <c r="AI35" s="205">
        <f t="shared" si="5"/>
        <v>94500000</v>
      </c>
      <c r="AJ35" s="317"/>
      <c r="AK35" s="183" t="s">
        <v>38</v>
      </c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 t="s">
        <v>48</v>
      </c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200"/>
      <c r="BL35" s="183"/>
      <c r="BM35" s="183"/>
      <c r="BN35" s="183"/>
      <c r="BO35" s="183"/>
      <c r="BP35" s="183" t="s">
        <v>36</v>
      </c>
      <c r="BQ35" s="183" t="s">
        <v>1683</v>
      </c>
    </row>
    <row r="36" spans="1:69" x14ac:dyDescent="0.25">
      <c r="A36" s="215">
        <v>1034</v>
      </c>
      <c r="B36" s="9" t="s">
        <v>31</v>
      </c>
      <c r="C36" s="323" t="s">
        <v>408</v>
      </c>
      <c r="D36" s="64" t="s">
        <v>409</v>
      </c>
      <c r="E36" s="228" t="s">
        <v>766</v>
      </c>
      <c r="F36" s="9"/>
      <c r="G36" s="9"/>
      <c r="I36" s="9" t="s">
        <v>1692</v>
      </c>
      <c r="J36" s="9" t="s">
        <v>410</v>
      </c>
      <c r="K36" s="9" t="s">
        <v>411</v>
      </c>
      <c r="L36" s="326">
        <v>1080000000</v>
      </c>
      <c r="M36" s="329">
        <v>845176490</v>
      </c>
      <c r="N36" s="326"/>
      <c r="O36" s="326"/>
      <c r="P36" s="326"/>
      <c r="Q36" s="326"/>
      <c r="R36" s="326"/>
      <c r="S36" s="326"/>
      <c r="T36" s="316">
        <f>(M36+N36+O36+P36+Q36)</f>
        <v>845176490</v>
      </c>
      <c r="U36" s="316">
        <f>L36-T36</f>
        <v>234823510</v>
      </c>
      <c r="V36" s="2">
        <v>135000000</v>
      </c>
      <c r="W36" s="2">
        <v>121500000</v>
      </c>
      <c r="X36" s="2">
        <v>30375000</v>
      </c>
      <c r="Y36" s="2">
        <v>30375000</v>
      </c>
      <c r="Z36" s="2"/>
      <c r="AA36" s="2"/>
      <c r="AB36" s="217"/>
      <c r="AC36" s="2"/>
      <c r="AD36" s="2"/>
      <c r="AE36" s="2"/>
      <c r="AF36" s="2"/>
      <c r="AG36" s="205"/>
      <c r="AH36" s="205">
        <f t="shared" si="4"/>
        <v>60750000</v>
      </c>
      <c r="AI36" s="205">
        <f t="shared" si="5"/>
        <v>60750000</v>
      </c>
      <c r="AJ36" s="316">
        <f>AH36+AH37+AH38+AH39+AH40+AH41-T36</f>
        <v>-541426490</v>
      </c>
      <c r="AK36" s="9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216"/>
      <c r="BL36" s="229"/>
      <c r="BM36" s="229"/>
      <c r="BN36" s="229"/>
      <c r="BO36" s="9"/>
      <c r="BP36" s="9"/>
      <c r="BQ36" s="9"/>
    </row>
    <row r="37" spans="1:69" x14ac:dyDescent="0.25">
      <c r="A37" s="215">
        <v>1036</v>
      </c>
      <c r="B37" s="9" t="s">
        <v>31</v>
      </c>
      <c r="C37" s="324"/>
      <c r="D37" s="67"/>
      <c r="E37" s="228" t="s">
        <v>766</v>
      </c>
      <c r="F37" s="9"/>
      <c r="G37" s="9"/>
      <c r="I37" s="9" t="s">
        <v>1692</v>
      </c>
      <c r="J37" s="9" t="s">
        <v>416</v>
      </c>
      <c r="K37" s="9" t="s">
        <v>417</v>
      </c>
      <c r="L37" s="327"/>
      <c r="M37" s="330"/>
      <c r="N37" s="327"/>
      <c r="O37" s="327"/>
      <c r="P37" s="327"/>
      <c r="Q37" s="327"/>
      <c r="R37" s="327"/>
      <c r="S37" s="327"/>
      <c r="T37" s="321"/>
      <c r="U37" s="321"/>
      <c r="V37" s="2">
        <v>135000000</v>
      </c>
      <c r="W37" s="2">
        <v>121500000</v>
      </c>
      <c r="X37" s="2">
        <v>30375000</v>
      </c>
      <c r="Y37" s="2">
        <v>30375000</v>
      </c>
      <c r="Z37" s="2"/>
      <c r="AA37" s="2"/>
      <c r="AB37" s="217"/>
      <c r="AC37" s="2"/>
      <c r="AD37" s="2"/>
      <c r="AE37" s="2"/>
      <c r="AF37" s="2"/>
      <c r="AG37" s="205"/>
      <c r="AH37" s="205">
        <f t="shared" si="4"/>
        <v>60750000</v>
      </c>
      <c r="AI37" s="205">
        <f t="shared" si="5"/>
        <v>60750000</v>
      </c>
      <c r="AJ37" s="321"/>
      <c r="AK37" s="9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216"/>
      <c r="BL37" s="229"/>
      <c r="BM37" s="229"/>
      <c r="BN37" s="229"/>
      <c r="BO37" s="9"/>
      <c r="BP37" s="9"/>
      <c r="BQ37" s="9"/>
    </row>
    <row r="38" spans="1:69" x14ac:dyDescent="0.25">
      <c r="A38" s="215">
        <v>1038</v>
      </c>
      <c r="B38" s="9" t="s">
        <v>31</v>
      </c>
      <c r="C38" s="324"/>
      <c r="D38" s="67"/>
      <c r="E38" s="228" t="s">
        <v>766</v>
      </c>
      <c r="F38" s="9"/>
      <c r="G38" s="9"/>
      <c r="I38" s="9" t="s">
        <v>1692</v>
      </c>
      <c r="J38" s="9" t="s">
        <v>420</v>
      </c>
      <c r="K38" s="9" t="s">
        <v>1628</v>
      </c>
      <c r="L38" s="327"/>
      <c r="M38" s="330"/>
      <c r="N38" s="327"/>
      <c r="O38" s="327"/>
      <c r="P38" s="327"/>
      <c r="Q38" s="327"/>
      <c r="R38" s="327"/>
      <c r="S38" s="327"/>
      <c r="T38" s="321"/>
      <c r="U38" s="321"/>
      <c r="V38" s="2">
        <v>135000000</v>
      </c>
      <c r="W38" s="2">
        <v>121500000</v>
      </c>
      <c r="X38" s="2">
        <v>30375000</v>
      </c>
      <c r="Y38" s="2">
        <v>30375000</v>
      </c>
      <c r="Z38" s="2"/>
      <c r="AA38" s="2"/>
      <c r="AB38" s="217"/>
      <c r="AC38" s="2"/>
      <c r="AD38" s="2"/>
      <c r="AE38" s="2"/>
      <c r="AF38" s="2"/>
      <c r="AG38" s="2"/>
      <c r="AH38" s="205">
        <f t="shared" si="4"/>
        <v>60750000</v>
      </c>
      <c r="AI38" s="205">
        <f t="shared" si="5"/>
        <v>60750000</v>
      </c>
      <c r="AJ38" s="321"/>
      <c r="AK38" s="9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9" t="s">
        <v>1626</v>
      </c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216"/>
      <c r="BL38" s="229"/>
      <c r="BM38" s="229"/>
      <c r="BN38" s="229"/>
      <c r="BO38" s="9"/>
      <c r="BP38" s="9"/>
      <c r="BQ38" s="9"/>
    </row>
    <row r="39" spans="1:69" x14ac:dyDescent="0.25">
      <c r="A39" s="215">
        <v>1039</v>
      </c>
      <c r="B39" s="9" t="s">
        <v>31</v>
      </c>
      <c r="C39" s="324"/>
      <c r="D39" s="67"/>
      <c r="E39" s="228" t="s">
        <v>766</v>
      </c>
      <c r="F39" s="9"/>
      <c r="G39" s="9"/>
      <c r="I39" s="9" t="s">
        <v>1693</v>
      </c>
      <c r="J39" s="9" t="s">
        <v>421</v>
      </c>
      <c r="K39" s="9" t="s">
        <v>422</v>
      </c>
      <c r="L39" s="327"/>
      <c r="M39" s="330"/>
      <c r="N39" s="327"/>
      <c r="O39" s="327"/>
      <c r="P39" s="327"/>
      <c r="Q39" s="327"/>
      <c r="R39" s="327"/>
      <c r="S39" s="327"/>
      <c r="T39" s="321"/>
      <c r="U39" s="321"/>
      <c r="V39" s="2">
        <v>135000000</v>
      </c>
      <c r="W39" s="2">
        <v>121500000</v>
      </c>
      <c r="X39" s="2">
        <v>30375000</v>
      </c>
      <c r="Y39" s="2">
        <v>30375000</v>
      </c>
      <c r="Z39" s="2"/>
      <c r="AA39" s="2"/>
      <c r="AB39" s="217"/>
      <c r="AC39" s="2"/>
      <c r="AD39" s="2"/>
      <c r="AE39" s="2"/>
      <c r="AF39" s="2"/>
      <c r="AG39" s="2"/>
      <c r="AH39" s="205">
        <f t="shared" si="4"/>
        <v>60750000</v>
      </c>
      <c r="AI39" s="205">
        <f t="shared" si="5"/>
        <v>60750000</v>
      </c>
      <c r="AJ39" s="321"/>
      <c r="AK39" s="9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9" t="s">
        <v>1694</v>
      </c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216"/>
      <c r="BL39" s="229"/>
      <c r="BM39" s="229"/>
      <c r="BN39" s="229"/>
      <c r="BO39" s="9"/>
      <c r="BP39" s="9"/>
      <c r="BQ39" s="9"/>
    </row>
    <row r="40" spans="1:69" x14ac:dyDescent="0.25">
      <c r="A40" s="215">
        <v>1037</v>
      </c>
      <c r="B40" s="9" t="s">
        <v>31</v>
      </c>
      <c r="C40" s="324"/>
      <c r="D40" s="67"/>
      <c r="E40" s="228" t="s">
        <v>766</v>
      </c>
      <c r="F40" s="9"/>
      <c r="G40" s="9"/>
      <c r="I40" s="9" t="s">
        <v>1695</v>
      </c>
      <c r="J40" s="9" t="s">
        <v>418</v>
      </c>
      <c r="K40" s="9" t="s">
        <v>419</v>
      </c>
      <c r="L40" s="327"/>
      <c r="M40" s="330"/>
      <c r="N40" s="327"/>
      <c r="O40" s="327"/>
      <c r="P40" s="327"/>
      <c r="Q40" s="327"/>
      <c r="R40" s="327"/>
      <c r="S40" s="327"/>
      <c r="T40" s="321"/>
      <c r="U40" s="321"/>
      <c r="V40" s="2">
        <v>135000000</v>
      </c>
      <c r="W40" s="2">
        <v>121500000</v>
      </c>
      <c r="X40" s="2">
        <v>30375000</v>
      </c>
      <c r="Y40" s="2">
        <v>30375000</v>
      </c>
      <c r="Z40" s="2"/>
      <c r="AA40" s="2"/>
      <c r="AB40" s="217"/>
      <c r="AC40" s="2"/>
      <c r="AD40" s="2"/>
      <c r="AE40" s="2"/>
      <c r="AF40" s="2"/>
      <c r="AG40" s="205"/>
      <c r="AH40" s="205">
        <f t="shared" si="4"/>
        <v>60750000</v>
      </c>
      <c r="AI40" s="205">
        <f t="shared" si="5"/>
        <v>60750000</v>
      </c>
      <c r="AJ40" s="321"/>
      <c r="AK40" s="9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9" t="s">
        <v>1696</v>
      </c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216"/>
      <c r="BL40" s="229"/>
      <c r="BM40" s="229"/>
      <c r="BN40" s="229"/>
      <c r="BO40" s="9"/>
      <c r="BP40" s="9"/>
      <c r="BQ40" s="9"/>
    </row>
    <row r="41" spans="1:69" x14ac:dyDescent="0.25">
      <c r="A41" s="215">
        <v>1040</v>
      </c>
      <c r="B41" s="9" t="s">
        <v>31</v>
      </c>
      <c r="C41" s="325"/>
      <c r="D41" s="65"/>
      <c r="E41" s="228" t="s">
        <v>766</v>
      </c>
      <c r="F41" s="9"/>
      <c r="G41" s="9"/>
      <c r="I41" s="9"/>
      <c r="J41" s="9" t="s">
        <v>423</v>
      </c>
      <c r="K41" s="9" t="s">
        <v>424</v>
      </c>
      <c r="L41" s="328"/>
      <c r="M41" s="331"/>
      <c r="N41" s="328"/>
      <c r="O41" s="328"/>
      <c r="P41" s="328"/>
      <c r="Q41" s="328"/>
      <c r="R41" s="328"/>
      <c r="S41" s="328"/>
      <c r="T41" s="317"/>
      <c r="U41" s="317"/>
      <c r="V41" s="2">
        <v>135000000</v>
      </c>
      <c r="W41" s="2">
        <v>121500000</v>
      </c>
      <c r="X41" s="2"/>
      <c r="Y41" s="2"/>
      <c r="Z41" s="2"/>
      <c r="AA41" s="2"/>
      <c r="AB41" s="217"/>
      <c r="AC41" s="2"/>
      <c r="AD41" s="2"/>
      <c r="AE41" s="2"/>
      <c r="AF41" s="2"/>
      <c r="AG41" s="205"/>
      <c r="AH41" s="205">
        <f t="shared" si="4"/>
        <v>0</v>
      </c>
      <c r="AI41" s="205">
        <f t="shared" si="5"/>
        <v>121500000</v>
      </c>
      <c r="AJ41" s="317"/>
      <c r="AK41" s="9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9" t="s">
        <v>1697</v>
      </c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216"/>
      <c r="BL41" s="8"/>
      <c r="BM41" s="8"/>
      <c r="BN41" s="8"/>
      <c r="BO41" s="9"/>
      <c r="BP41" s="9"/>
      <c r="BQ41" s="9"/>
    </row>
    <row r="42" spans="1:69" x14ac:dyDescent="0.25">
      <c r="A42" s="215">
        <v>774</v>
      </c>
      <c r="B42" s="183" t="s">
        <v>67</v>
      </c>
      <c r="C42" s="183" t="s">
        <v>344</v>
      </c>
      <c r="D42" s="9" t="s">
        <v>345</v>
      </c>
      <c r="E42" s="9" t="s">
        <v>109</v>
      </c>
      <c r="F42" s="183" t="s">
        <v>1698</v>
      </c>
      <c r="G42" s="183" t="s">
        <v>1699</v>
      </c>
      <c r="I42" s="183" t="s">
        <v>1620</v>
      </c>
      <c r="J42" s="7" t="s">
        <v>346</v>
      </c>
      <c r="K42" s="7" t="s">
        <v>200</v>
      </c>
      <c r="L42" s="205">
        <v>120000000</v>
      </c>
      <c r="M42" s="214">
        <v>18000000</v>
      </c>
      <c r="N42" s="214">
        <v>48000000</v>
      </c>
      <c r="O42" s="12">
        <v>42000000</v>
      </c>
      <c r="P42" s="2"/>
      <c r="Q42" s="2"/>
      <c r="R42" s="2"/>
      <c r="S42" s="2"/>
      <c r="T42" s="205">
        <f>(M42+N42+O42+P42+Q42)</f>
        <v>108000000</v>
      </c>
      <c r="U42" s="205">
        <f>L42-T42</f>
        <v>12000000</v>
      </c>
      <c r="V42" s="2">
        <v>120000000</v>
      </c>
      <c r="W42" s="205">
        <v>108000000</v>
      </c>
      <c r="X42" s="2">
        <v>16200000</v>
      </c>
      <c r="Y42" s="2">
        <v>43200000</v>
      </c>
      <c r="Z42" s="2"/>
      <c r="AA42" s="2"/>
      <c r="AB42" s="206"/>
      <c r="AC42" s="2"/>
      <c r="AD42" s="2"/>
      <c r="AE42" s="2"/>
      <c r="AF42" s="2"/>
      <c r="AG42" s="2"/>
      <c r="AH42" s="205">
        <f t="shared" si="4"/>
        <v>59400000</v>
      </c>
      <c r="AI42" s="205">
        <f t="shared" si="5"/>
        <v>48600000</v>
      </c>
      <c r="AJ42" s="205">
        <f>AH42-T42</f>
        <v>-48600000</v>
      </c>
      <c r="AK42" s="9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 t="s">
        <v>38</v>
      </c>
      <c r="BG42" s="8" t="s">
        <v>1700</v>
      </c>
      <c r="BH42" s="8"/>
      <c r="BI42" s="8"/>
      <c r="BJ42" s="8"/>
      <c r="BK42" s="8"/>
      <c r="BL42" s="8"/>
      <c r="BM42" s="8"/>
      <c r="BN42" s="8"/>
      <c r="BO42" s="9"/>
      <c r="BP42" s="183" t="s">
        <v>1698</v>
      </c>
      <c r="BQ42" s="183" t="s">
        <v>1699</v>
      </c>
    </row>
    <row r="43" spans="1:69" x14ac:dyDescent="0.25">
      <c r="A43" s="204">
        <v>460</v>
      </c>
      <c r="B43" s="183" t="s">
        <v>67</v>
      </c>
      <c r="C43" s="183" t="s">
        <v>548</v>
      </c>
      <c r="D43" s="183" t="s">
        <v>249</v>
      </c>
      <c r="E43" s="183" t="s">
        <v>668</v>
      </c>
      <c r="F43" s="183" t="s">
        <v>1701</v>
      </c>
      <c r="G43" s="183" t="s">
        <v>1702</v>
      </c>
      <c r="I43" s="183" t="s">
        <v>250</v>
      </c>
      <c r="J43" s="183" t="s">
        <v>251</v>
      </c>
      <c r="K43" s="183" t="s">
        <v>1703</v>
      </c>
      <c r="L43" s="205">
        <v>100000000</v>
      </c>
      <c r="M43" s="205"/>
      <c r="N43" s="205"/>
      <c r="O43" s="205"/>
      <c r="P43" s="205"/>
      <c r="Q43" s="205"/>
      <c r="R43" s="205"/>
      <c r="S43" s="205"/>
      <c r="T43" s="205">
        <f>(M43+N43+O43+P43+Q43)</f>
        <v>0</v>
      </c>
      <c r="U43" s="205">
        <f>L43-T43</f>
        <v>100000000</v>
      </c>
      <c r="V43" s="205"/>
      <c r="W43" s="205">
        <v>85500000</v>
      </c>
      <c r="X43" s="205"/>
      <c r="Y43" s="205"/>
      <c r="Z43" s="205"/>
      <c r="AA43" s="205"/>
      <c r="AB43" s="206"/>
      <c r="AC43" s="205"/>
      <c r="AD43" s="205"/>
      <c r="AE43" s="205"/>
      <c r="AF43" s="205"/>
      <c r="AG43" s="205"/>
      <c r="AH43" s="205">
        <f t="shared" si="4"/>
        <v>0</v>
      </c>
      <c r="AI43" s="205">
        <f t="shared" si="5"/>
        <v>85500000</v>
      </c>
      <c r="AJ43" s="205">
        <f>AH43-T43</f>
        <v>0</v>
      </c>
      <c r="AK43" s="183" t="s">
        <v>38</v>
      </c>
      <c r="AL43" s="183"/>
      <c r="AM43" s="183"/>
      <c r="AN43" s="183" t="s">
        <v>38</v>
      </c>
      <c r="AO43" s="183" t="s">
        <v>1581</v>
      </c>
      <c r="AP43" s="183" t="s">
        <v>1581</v>
      </c>
      <c r="AQ43" s="183">
        <v>20000000</v>
      </c>
      <c r="AR43" s="183" t="s">
        <v>1581</v>
      </c>
      <c r="AS43" s="183" t="s">
        <v>204</v>
      </c>
      <c r="AT43" s="183"/>
      <c r="AU43" s="183"/>
      <c r="AV43" s="183"/>
      <c r="AW43" s="183"/>
      <c r="AX43" s="183"/>
      <c r="AY43" s="183"/>
      <c r="AZ43" s="183"/>
      <c r="BA43" s="183"/>
      <c r="BB43" s="183" t="s">
        <v>38</v>
      </c>
      <c r="BC43" s="183">
        <v>0.96</v>
      </c>
      <c r="BD43" s="183">
        <v>0.56999999999999995</v>
      </c>
      <c r="BE43" s="183"/>
      <c r="BF43" s="183" t="s">
        <v>35</v>
      </c>
      <c r="BG43" s="183" t="s">
        <v>1597</v>
      </c>
      <c r="BH43" s="183"/>
      <c r="BI43" s="183" t="s">
        <v>1502</v>
      </c>
      <c r="BJ43" s="183" t="s">
        <v>1609</v>
      </c>
      <c r="BK43" s="183" t="s">
        <v>1704</v>
      </c>
      <c r="BL43" s="183"/>
      <c r="BM43" s="183"/>
      <c r="BN43" s="183"/>
      <c r="BO43" s="183"/>
      <c r="BP43" s="183" t="s">
        <v>1701</v>
      </c>
      <c r="BQ43" s="183" t="s">
        <v>1702</v>
      </c>
    </row>
    <row r="44" spans="1:69" x14ac:dyDescent="0.25">
      <c r="A44" s="204">
        <v>503</v>
      </c>
      <c r="B44" s="183" t="s">
        <v>67</v>
      </c>
      <c r="C44" s="183" t="s">
        <v>548</v>
      </c>
      <c r="D44" s="183" t="s">
        <v>448</v>
      </c>
      <c r="E44" s="183" t="s">
        <v>668</v>
      </c>
      <c r="F44" s="183" t="s">
        <v>1701</v>
      </c>
      <c r="G44" s="183" t="s">
        <v>1705</v>
      </c>
      <c r="I44" s="183" t="s">
        <v>238</v>
      </c>
      <c r="J44" s="183" t="s">
        <v>449</v>
      </c>
      <c r="K44" s="183" t="s">
        <v>1706</v>
      </c>
      <c r="L44" s="205">
        <v>30000000</v>
      </c>
      <c r="M44" s="205">
        <v>27000000</v>
      </c>
      <c r="N44" s="221">
        <v>3000000</v>
      </c>
      <c r="O44" s="205"/>
      <c r="P44" s="205"/>
      <c r="Q44" s="205"/>
      <c r="R44" s="205"/>
      <c r="S44" s="205"/>
      <c r="T44" s="205">
        <f>(M44+N44+O44+P44+Q44)</f>
        <v>30000000</v>
      </c>
      <c r="U44" s="205">
        <f>L44-T44</f>
        <v>0</v>
      </c>
      <c r="V44" s="205"/>
      <c r="W44" s="205">
        <v>25650000</v>
      </c>
      <c r="X44" s="205"/>
      <c r="Y44" s="205"/>
      <c r="Z44" s="205"/>
      <c r="AA44" s="205"/>
      <c r="AB44" s="206"/>
      <c r="AC44" s="2"/>
      <c r="AD44" s="2">
        <v>24300000</v>
      </c>
      <c r="AE44" s="2"/>
      <c r="AF44" s="205">
        <v>1500000</v>
      </c>
      <c r="AG44" s="2"/>
      <c r="AH44" s="205">
        <f t="shared" si="4"/>
        <v>24300000</v>
      </c>
      <c r="AI44" s="205">
        <f t="shared" si="5"/>
        <v>-150000</v>
      </c>
      <c r="AJ44" s="205">
        <f>AH44-T44</f>
        <v>-5700000</v>
      </c>
      <c r="AK44" s="183" t="s">
        <v>35</v>
      </c>
      <c r="AL44" s="183"/>
      <c r="AM44" s="183"/>
      <c r="AN44" s="183" t="s">
        <v>1581</v>
      </c>
      <c r="AO44" s="183" t="s">
        <v>1581</v>
      </c>
      <c r="AP44" s="183" t="s">
        <v>1581</v>
      </c>
      <c r="AQ44" s="183" t="s">
        <v>1581</v>
      </c>
      <c r="AR44" s="183" t="s">
        <v>1581</v>
      </c>
      <c r="AS44" s="183"/>
      <c r="AT44" s="183"/>
      <c r="AU44" s="183"/>
      <c r="AV44" s="183"/>
      <c r="AW44" s="183"/>
      <c r="AX44" s="183"/>
      <c r="AY44" s="183"/>
      <c r="AZ44" s="183"/>
      <c r="BA44" s="183"/>
      <c r="BB44" s="183" t="s">
        <v>1581</v>
      </c>
      <c r="BC44" s="183"/>
      <c r="BD44" s="183"/>
      <c r="BE44" s="183"/>
      <c r="BF44" s="183" t="s">
        <v>35</v>
      </c>
      <c r="BG44" s="183" t="s">
        <v>1707</v>
      </c>
      <c r="BH44" s="183"/>
      <c r="BI44" s="183" t="s">
        <v>1501</v>
      </c>
      <c r="BJ44" s="183" t="s">
        <v>1708</v>
      </c>
      <c r="BK44" s="183"/>
      <c r="BL44" s="183"/>
      <c r="BM44" s="183"/>
      <c r="BN44" s="183"/>
      <c r="BO44" s="183"/>
      <c r="BP44" s="183" t="s">
        <v>1701</v>
      </c>
      <c r="BQ44" s="183" t="s">
        <v>1705</v>
      </c>
    </row>
    <row r="45" spans="1:69" x14ac:dyDescent="0.25">
      <c r="A45" s="209">
        <v>558</v>
      </c>
      <c r="B45" s="183" t="s">
        <v>67</v>
      </c>
      <c r="C45" s="314" t="s">
        <v>114</v>
      </c>
      <c r="D45" s="207">
        <v>36904</v>
      </c>
      <c r="E45" s="219" t="s">
        <v>669</v>
      </c>
      <c r="F45" s="183" t="s">
        <v>125</v>
      </c>
      <c r="G45" s="183" t="s">
        <v>123</v>
      </c>
      <c r="I45" s="210" t="s">
        <v>1709</v>
      </c>
      <c r="J45" s="183" t="s">
        <v>492</v>
      </c>
      <c r="K45" s="183" t="s">
        <v>92</v>
      </c>
      <c r="L45" s="316">
        <v>700000000</v>
      </c>
      <c r="M45" s="316">
        <v>700000000</v>
      </c>
      <c r="N45" s="316"/>
      <c r="O45" s="316"/>
      <c r="P45" s="316"/>
      <c r="Q45" s="316"/>
      <c r="R45" s="316"/>
      <c r="S45" s="316"/>
      <c r="T45" s="316">
        <f>(M45+N45+O45+P45+Q45)</f>
        <v>700000000</v>
      </c>
      <c r="U45" s="316">
        <f>L45-T45</f>
        <v>0</v>
      </c>
      <c r="V45" s="205">
        <v>50000000</v>
      </c>
      <c r="W45" s="205">
        <v>120000000</v>
      </c>
      <c r="X45" s="205">
        <v>22500000</v>
      </c>
      <c r="Y45" s="2"/>
      <c r="Z45" s="205"/>
      <c r="AA45" s="205"/>
      <c r="AB45" s="206"/>
      <c r="AC45" s="205"/>
      <c r="AD45" s="205">
        <v>97500000</v>
      </c>
      <c r="AE45" s="205"/>
      <c r="AF45" s="2"/>
      <c r="AG45" s="2"/>
      <c r="AH45" s="205">
        <f t="shared" si="4"/>
        <v>120000000</v>
      </c>
      <c r="AI45" s="205">
        <f t="shared" si="5"/>
        <v>0</v>
      </c>
      <c r="AJ45" s="316">
        <f>AH45+AH46+AH47+AH48+AH49-T45</f>
        <v>-362500000</v>
      </c>
      <c r="AK45" s="183" t="s">
        <v>35</v>
      </c>
      <c r="AL45" s="183"/>
      <c r="AM45" s="183"/>
      <c r="AN45" s="183" t="s">
        <v>35</v>
      </c>
      <c r="AO45" s="183" t="s">
        <v>35</v>
      </c>
      <c r="AP45" s="183" t="s">
        <v>35</v>
      </c>
      <c r="AQ45" s="183" t="s">
        <v>35</v>
      </c>
      <c r="AR45" s="183" t="s">
        <v>35</v>
      </c>
      <c r="AS45" s="183"/>
      <c r="AT45" s="183"/>
      <c r="AU45" s="183"/>
      <c r="AV45" s="183"/>
      <c r="AW45" s="183"/>
      <c r="AX45" s="183"/>
      <c r="AY45" s="183"/>
      <c r="AZ45" s="183"/>
      <c r="BA45" s="183"/>
      <c r="BB45" s="183" t="s">
        <v>35</v>
      </c>
      <c r="BC45" s="183"/>
      <c r="BD45" s="183"/>
      <c r="BE45" s="183"/>
      <c r="BF45" s="210" t="s">
        <v>38</v>
      </c>
      <c r="BG45" s="218">
        <v>1397</v>
      </c>
      <c r="BH45" s="183"/>
      <c r="BI45" s="183"/>
      <c r="BJ45" s="183"/>
      <c r="BK45" s="183"/>
      <c r="BL45" s="183"/>
      <c r="BM45" s="183"/>
      <c r="BN45" s="183"/>
      <c r="BO45" s="183"/>
      <c r="BP45" s="183" t="s">
        <v>125</v>
      </c>
      <c r="BQ45" s="183" t="s">
        <v>123</v>
      </c>
    </row>
    <row r="46" spans="1:69" x14ac:dyDescent="0.25">
      <c r="A46" s="204">
        <v>133</v>
      </c>
      <c r="B46" s="183" t="s">
        <v>31</v>
      </c>
      <c r="C46" s="320"/>
      <c r="D46" s="222"/>
      <c r="E46" s="230" t="s">
        <v>669</v>
      </c>
      <c r="F46" s="183" t="s">
        <v>125</v>
      </c>
      <c r="G46" s="183" t="s">
        <v>123</v>
      </c>
      <c r="I46" s="183" t="s">
        <v>1710</v>
      </c>
      <c r="J46" s="183" t="s">
        <v>124</v>
      </c>
      <c r="K46" s="183" t="s">
        <v>92</v>
      </c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205">
        <v>120000000</v>
      </c>
      <c r="W46" s="205">
        <v>120000000</v>
      </c>
      <c r="X46" s="205"/>
      <c r="Y46" s="205"/>
      <c r="Z46" s="205"/>
      <c r="AA46" s="205"/>
      <c r="AB46" s="205"/>
      <c r="AC46" s="205"/>
      <c r="AD46" s="205">
        <v>97500000</v>
      </c>
      <c r="AE46" s="205"/>
      <c r="AF46" s="205"/>
      <c r="AG46" s="205"/>
      <c r="AH46" s="205">
        <f t="shared" si="4"/>
        <v>97500000</v>
      </c>
      <c r="AI46" s="205">
        <f t="shared" si="5"/>
        <v>22500000</v>
      </c>
      <c r="AJ46" s="321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200"/>
      <c r="BL46" s="183"/>
      <c r="BM46" s="183"/>
      <c r="BN46" s="183"/>
      <c r="BO46" s="183"/>
      <c r="BP46" s="183" t="s">
        <v>125</v>
      </c>
      <c r="BQ46" s="183" t="s">
        <v>123</v>
      </c>
    </row>
    <row r="47" spans="1:69" x14ac:dyDescent="0.25">
      <c r="A47" s="209">
        <v>165</v>
      </c>
      <c r="B47" s="183" t="s">
        <v>31</v>
      </c>
      <c r="C47" s="320"/>
      <c r="D47" s="222"/>
      <c r="E47" s="230" t="s">
        <v>669</v>
      </c>
      <c r="F47" s="183" t="s">
        <v>125</v>
      </c>
      <c r="G47" s="183" t="s">
        <v>123</v>
      </c>
      <c r="I47" s="210" t="s">
        <v>1710</v>
      </c>
      <c r="J47" s="183" t="s">
        <v>157</v>
      </c>
      <c r="K47" s="183" t="s">
        <v>158</v>
      </c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V47" s="205">
        <v>80000000</v>
      </c>
      <c r="W47" s="205">
        <v>80000000</v>
      </c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>
        <f t="shared" si="4"/>
        <v>0</v>
      </c>
      <c r="AI47" s="205">
        <f t="shared" si="5"/>
        <v>80000000</v>
      </c>
      <c r="AJ47" s="321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200"/>
      <c r="BL47" s="183"/>
      <c r="BM47" s="183"/>
      <c r="BN47" s="183"/>
      <c r="BO47" s="183"/>
      <c r="BP47" s="183" t="s">
        <v>125</v>
      </c>
      <c r="BQ47" s="183" t="s">
        <v>123</v>
      </c>
    </row>
    <row r="48" spans="1:69" x14ac:dyDescent="0.25">
      <c r="A48" s="209">
        <v>559</v>
      </c>
      <c r="B48" s="183" t="s">
        <v>67</v>
      </c>
      <c r="C48" s="320"/>
      <c r="D48" s="222"/>
      <c r="E48" s="230" t="s">
        <v>669</v>
      </c>
      <c r="F48" s="183" t="s">
        <v>125</v>
      </c>
      <c r="G48" s="183" t="s">
        <v>123</v>
      </c>
      <c r="I48" s="210" t="s">
        <v>1710</v>
      </c>
      <c r="J48" s="183" t="s">
        <v>493</v>
      </c>
      <c r="K48" s="183" t="s">
        <v>314</v>
      </c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205"/>
      <c r="W48" s="205">
        <v>50000000</v>
      </c>
      <c r="X48" s="2"/>
      <c r="Y48" s="205"/>
      <c r="Z48" s="205"/>
      <c r="AA48" s="205"/>
      <c r="AB48" s="206"/>
      <c r="AC48" s="205"/>
      <c r="AD48" s="205">
        <v>50000000</v>
      </c>
      <c r="AE48" s="205"/>
      <c r="AF48" s="2"/>
      <c r="AG48" s="1"/>
      <c r="AH48" s="205">
        <f t="shared" si="4"/>
        <v>50000000</v>
      </c>
      <c r="AI48" s="205">
        <f t="shared" si="5"/>
        <v>0</v>
      </c>
      <c r="AJ48" s="321"/>
      <c r="AK48" s="183"/>
      <c r="AL48" s="183"/>
      <c r="AM48" s="183"/>
      <c r="AN48" s="183"/>
      <c r="AO48" s="183"/>
      <c r="AP48" s="183"/>
      <c r="AQ48" s="183"/>
      <c r="AR48" s="183"/>
      <c r="AS48" s="183" t="s">
        <v>200</v>
      </c>
      <c r="AT48" s="183"/>
      <c r="AU48" s="183"/>
      <c r="AV48" s="183"/>
      <c r="AW48" s="183"/>
      <c r="AX48" s="183"/>
      <c r="AY48" s="183"/>
      <c r="AZ48" s="183"/>
      <c r="BA48" s="183"/>
      <c r="BB48" s="183" t="s">
        <v>38</v>
      </c>
      <c r="BC48" s="183">
        <v>4.5</v>
      </c>
      <c r="BD48" s="183">
        <v>4.5</v>
      </c>
      <c r="BE48" s="183"/>
      <c r="BF48" s="210" t="s">
        <v>38</v>
      </c>
      <c r="BG48" s="183" t="s">
        <v>1711</v>
      </c>
      <c r="BH48" s="183"/>
      <c r="BI48" s="183" t="s">
        <v>1502</v>
      </c>
      <c r="BJ48" s="183" t="s">
        <v>1649</v>
      </c>
      <c r="BK48" s="183"/>
      <c r="BL48" s="183"/>
      <c r="BM48" s="183"/>
      <c r="BN48" s="183"/>
      <c r="BO48" s="183"/>
      <c r="BP48" s="183" t="s">
        <v>125</v>
      </c>
      <c r="BQ48" s="183" t="s">
        <v>123</v>
      </c>
    </row>
    <row r="49" spans="1:69" x14ac:dyDescent="0.25">
      <c r="A49" s="209">
        <v>611</v>
      </c>
      <c r="B49" s="183" t="s">
        <v>67</v>
      </c>
      <c r="C49" s="315"/>
      <c r="D49" s="203"/>
      <c r="E49" s="231" t="s">
        <v>669</v>
      </c>
      <c r="F49" s="183" t="s">
        <v>125</v>
      </c>
      <c r="G49" s="183" t="s">
        <v>123</v>
      </c>
      <c r="I49" s="210" t="s">
        <v>1712</v>
      </c>
      <c r="J49" s="183" t="s">
        <v>270</v>
      </c>
      <c r="K49" s="183" t="s">
        <v>271</v>
      </c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205">
        <v>70000000</v>
      </c>
      <c r="W49" s="205">
        <v>70000000</v>
      </c>
      <c r="X49" s="2"/>
      <c r="Y49" s="2"/>
      <c r="Z49" s="205"/>
      <c r="AA49" s="205"/>
      <c r="AB49" s="206"/>
      <c r="AC49" s="205"/>
      <c r="AD49" s="205">
        <v>70000000</v>
      </c>
      <c r="AE49" s="205"/>
      <c r="AF49" s="2"/>
      <c r="AG49" s="1"/>
      <c r="AH49" s="205">
        <f t="shared" si="4"/>
        <v>70000000</v>
      </c>
      <c r="AI49" s="205">
        <f t="shared" si="5"/>
        <v>0</v>
      </c>
      <c r="AJ49" s="317"/>
      <c r="AK49" s="183"/>
      <c r="AL49" s="183"/>
      <c r="AM49" s="183"/>
      <c r="AN49" s="183"/>
      <c r="AO49" s="183"/>
      <c r="AP49" s="183"/>
      <c r="AQ49" s="183"/>
      <c r="AR49" s="183"/>
      <c r="AS49" s="183" t="s">
        <v>1713</v>
      </c>
      <c r="AT49" s="183"/>
      <c r="AU49" s="183"/>
      <c r="AV49" s="183"/>
      <c r="AW49" s="183"/>
      <c r="AX49" s="183"/>
      <c r="AY49" s="183"/>
      <c r="AZ49" s="183"/>
      <c r="BA49" s="183"/>
      <c r="BB49" s="183" t="s">
        <v>38</v>
      </c>
      <c r="BC49" s="183">
        <v>5</v>
      </c>
      <c r="BD49" s="183"/>
      <c r="BE49" s="183"/>
      <c r="BF49" s="210" t="s">
        <v>38</v>
      </c>
      <c r="BG49" s="183" t="s">
        <v>1714</v>
      </c>
      <c r="BH49" s="183"/>
      <c r="BI49" s="183" t="s">
        <v>1502</v>
      </c>
      <c r="BJ49" s="183" t="s">
        <v>1649</v>
      </c>
      <c r="BK49" s="183"/>
      <c r="BL49" s="183"/>
      <c r="BM49" s="183"/>
      <c r="BN49" s="183"/>
      <c r="BO49" s="183"/>
      <c r="BP49" s="183" t="s">
        <v>125</v>
      </c>
      <c r="BQ49" s="183" t="s">
        <v>123</v>
      </c>
    </row>
    <row r="50" spans="1:69" x14ac:dyDescent="0.25">
      <c r="A50" s="215">
        <v>771</v>
      </c>
      <c r="B50" s="183" t="s">
        <v>67</v>
      </c>
      <c r="C50" s="314" t="s">
        <v>114</v>
      </c>
      <c r="D50" s="64">
        <v>44599</v>
      </c>
      <c r="E50" s="208" t="s">
        <v>767</v>
      </c>
      <c r="F50" s="183"/>
      <c r="G50" s="183"/>
      <c r="I50" s="9" t="s">
        <v>1715</v>
      </c>
      <c r="J50" s="183" t="s">
        <v>395</v>
      </c>
      <c r="K50" s="9" t="s">
        <v>396</v>
      </c>
      <c r="L50" s="326">
        <v>1110000000</v>
      </c>
      <c r="M50" s="335">
        <v>277500000</v>
      </c>
      <c r="N50" s="335">
        <v>208125000</v>
      </c>
      <c r="O50" s="335">
        <v>624375000</v>
      </c>
      <c r="P50" s="326"/>
      <c r="Q50" s="326"/>
      <c r="R50" s="326"/>
      <c r="S50" s="326"/>
      <c r="T50" s="332">
        <f>(M50+N50+O50+P50+Q50)</f>
        <v>1110000000</v>
      </c>
      <c r="U50" s="316">
        <f>L50-T50</f>
        <v>0</v>
      </c>
      <c r="V50" s="2">
        <v>180000000</v>
      </c>
      <c r="W50" s="2">
        <v>162000000</v>
      </c>
      <c r="X50" s="2">
        <v>40500000</v>
      </c>
      <c r="Y50" s="2">
        <v>40500000</v>
      </c>
      <c r="Z50" s="2">
        <v>72900000</v>
      </c>
      <c r="AA50" s="2"/>
      <c r="AB50" s="206"/>
      <c r="AC50" s="2"/>
      <c r="AD50" s="2"/>
      <c r="AE50" s="2"/>
      <c r="AF50" s="2">
        <v>8100000</v>
      </c>
      <c r="AG50" s="2"/>
      <c r="AH50" s="205">
        <f t="shared" si="4"/>
        <v>153900000</v>
      </c>
      <c r="AI50" s="205">
        <f t="shared" si="5"/>
        <v>0</v>
      </c>
      <c r="AJ50" s="316" t="e">
        <f>AH50+AH51+AH52+AH53+AH54+AH55-T50</f>
        <v>#REF!</v>
      </c>
      <c r="AK50" s="9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 t="s">
        <v>38</v>
      </c>
      <c r="BG50" s="8" t="s">
        <v>636</v>
      </c>
      <c r="BH50" s="8"/>
      <c r="BI50" s="8"/>
      <c r="BJ50" s="8"/>
      <c r="BK50" s="8" t="s">
        <v>141</v>
      </c>
      <c r="BL50" s="229" t="s">
        <v>1716</v>
      </c>
      <c r="BM50" s="229"/>
      <c r="BN50" s="229"/>
      <c r="BO50" s="9"/>
      <c r="BP50" s="183"/>
      <c r="BQ50" s="183"/>
    </row>
    <row r="51" spans="1:69" x14ac:dyDescent="0.25">
      <c r="A51" s="215">
        <v>756</v>
      </c>
      <c r="B51" s="183" t="s">
        <v>67</v>
      </c>
      <c r="C51" s="320"/>
      <c r="D51" s="67"/>
      <c r="E51" s="232" t="s">
        <v>767</v>
      </c>
      <c r="F51" s="183"/>
      <c r="G51" s="183"/>
      <c r="I51" s="9" t="s">
        <v>1715</v>
      </c>
      <c r="J51" s="183" t="s">
        <v>397</v>
      </c>
      <c r="K51" s="9" t="s">
        <v>398</v>
      </c>
      <c r="L51" s="327"/>
      <c r="M51" s="336"/>
      <c r="N51" s="336"/>
      <c r="O51" s="336"/>
      <c r="P51" s="327"/>
      <c r="Q51" s="327"/>
      <c r="R51" s="327"/>
      <c r="S51" s="327"/>
      <c r="T51" s="333"/>
      <c r="U51" s="321"/>
      <c r="V51" s="2">
        <v>170000000</v>
      </c>
      <c r="W51" s="2">
        <v>153000000</v>
      </c>
      <c r="X51" s="2">
        <v>38250000</v>
      </c>
      <c r="Y51" s="2">
        <v>38250000</v>
      </c>
      <c r="Z51" s="2">
        <v>76500000</v>
      </c>
      <c r="AA51" s="2"/>
      <c r="AB51" s="206"/>
      <c r="AC51" s="2"/>
      <c r="AE51" s="2"/>
      <c r="AF51" s="2"/>
      <c r="AG51" s="2"/>
      <c r="AH51" s="205" t="e">
        <f>X51+Y51+#REF!+AA51+AB51+AC51+Z51+AE51</f>
        <v>#REF!</v>
      </c>
      <c r="AI51" s="205" t="e">
        <f t="shared" si="5"/>
        <v>#REF!</v>
      </c>
      <c r="AJ51" s="321"/>
      <c r="AK51" s="9" t="s">
        <v>38</v>
      </c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 t="s">
        <v>35</v>
      </c>
      <c r="BG51" s="8" t="s">
        <v>893</v>
      </c>
      <c r="BH51" s="8"/>
      <c r="BI51" s="8"/>
      <c r="BJ51" s="8"/>
      <c r="BK51" s="9" t="s">
        <v>1717</v>
      </c>
      <c r="BL51" s="229"/>
      <c r="BM51" s="229"/>
      <c r="BN51" s="229"/>
      <c r="BO51" s="9"/>
      <c r="BP51" s="183"/>
      <c r="BQ51" s="183"/>
    </row>
    <row r="52" spans="1:69" x14ac:dyDescent="0.25">
      <c r="A52" s="215">
        <v>1425</v>
      </c>
      <c r="B52" s="183" t="s">
        <v>67</v>
      </c>
      <c r="C52" s="320"/>
      <c r="D52" s="67"/>
      <c r="E52" s="232" t="s">
        <v>767</v>
      </c>
      <c r="F52" s="183"/>
      <c r="G52" s="183"/>
      <c r="I52" s="9" t="s">
        <v>1715</v>
      </c>
      <c r="J52" s="183" t="s">
        <v>399</v>
      </c>
      <c r="K52" s="9" t="s">
        <v>400</v>
      </c>
      <c r="L52" s="327"/>
      <c r="M52" s="336"/>
      <c r="N52" s="336"/>
      <c r="O52" s="336"/>
      <c r="P52" s="327"/>
      <c r="Q52" s="327"/>
      <c r="R52" s="327"/>
      <c r="S52" s="327"/>
      <c r="T52" s="333"/>
      <c r="U52" s="321"/>
      <c r="V52" s="2">
        <v>189500000</v>
      </c>
      <c r="W52" s="2">
        <v>170550000</v>
      </c>
      <c r="X52" s="2">
        <v>42637500</v>
      </c>
      <c r="Y52" s="2">
        <v>42637500</v>
      </c>
      <c r="Z52" s="2">
        <v>85275000</v>
      </c>
      <c r="AA52" s="2"/>
      <c r="AB52" s="206"/>
      <c r="AC52" s="2"/>
      <c r="AD52" s="2"/>
      <c r="AE52" s="2"/>
      <c r="AF52" s="2"/>
      <c r="AG52" s="2"/>
      <c r="AH52" s="205">
        <f t="shared" ref="AH52:AH71" si="6">X52+Y52+Z52+AA52+AB52+AC52+AD52+AE52</f>
        <v>170550000</v>
      </c>
      <c r="AI52" s="205">
        <f t="shared" si="5"/>
        <v>0</v>
      </c>
      <c r="AJ52" s="321"/>
      <c r="AK52" s="9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233" t="s">
        <v>894</v>
      </c>
      <c r="BH52" s="8"/>
      <c r="BI52" s="8"/>
      <c r="BJ52" s="8"/>
      <c r="BK52" s="8"/>
      <c r="BL52" s="229"/>
      <c r="BM52" s="229"/>
      <c r="BN52" s="229"/>
      <c r="BO52" s="9"/>
      <c r="BP52" s="183"/>
      <c r="BQ52" s="183"/>
    </row>
    <row r="53" spans="1:69" x14ac:dyDescent="0.25">
      <c r="A53" s="215">
        <v>739</v>
      </c>
      <c r="B53" s="183" t="s">
        <v>67</v>
      </c>
      <c r="C53" s="320"/>
      <c r="D53" s="67"/>
      <c r="E53" s="232" t="s">
        <v>767</v>
      </c>
      <c r="F53" s="183" t="s">
        <v>1718</v>
      </c>
      <c r="G53" s="183" t="s">
        <v>336</v>
      </c>
      <c r="I53" s="9" t="s">
        <v>1719</v>
      </c>
      <c r="J53" s="183" t="s">
        <v>390</v>
      </c>
      <c r="K53" s="9" t="s">
        <v>71</v>
      </c>
      <c r="L53" s="327"/>
      <c r="M53" s="336"/>
      <c r="N53" s="336"/>
      <c r="O53" s="336"/>
      <c r="P53" s="327"/>
      <c r="Q53" s="327"/>
      <c r="R53" s="327"/>
      <c r="S53" s="327"/>
      <c r="T53" s="333"/>
      <c r="U53" s="321"/>
      <c r="V53" s="2">
        <v>220000000</v>
      </c>
      <c r="W53" s="2">
        <v>198000000</v>
      </c>
      <c r="X53" s="2">
        <v>49500000</v>
      </c>
      <c r="Y53" s="2">
        <v>49500000</v>
      </c>
      <c r="Z53" s="2">
        <v>89100000</v>
      </c>
      <c r="AA53" s="2"/>
      <c r="AB53" s="206"/>
      <c r="AC53" s="2"/>
      <c r="AD53" s="2"/>
      <c r="AE53" s="2"/>
      <c r="AF53" s="2">
        <v>9900000</v>
      </c>
      <c r="AG53" s="2"/>
      <c r="AH53" s="205">
        <f t="shared" si="6"/>
        <v>188100000</v>
      </c>
      <c r="AI53" s="205">
        <f t="shared" si="5"/>
        <v>0</v>
      </c>
      <c r="AJ53" s="321"/>
      <c r="AK53" s="9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 t="s">
        <v>38</v>
      </c>
      <c r="BG53" s="8" t="s">
        <v>1720</v>
      </c>
      <c r="BH53" s="8"/>
      <c r="BI53" s="8"/>
      <c r="BJ53" s="8"/>
      <c r="BK53" s="8"/>
      <c r="BL53" s="8"/>
      <c r="BM53" s="8"/>
      <c r="BN53" s="8"/>
      <c r="BO53" s="9"/>
      <c r="BP53" s="183" t="s">
        <v>1718</v>
      </c>
      <c r="BQ53" s="183" t="s">
        <v>336</v>
      </c>
    </row>
    <row r="54" spans="1:69" x14ac:dyDescent="0.25">
      <c r="A54" s="215">
        <v>763</v>
      </c>
      <c r="B54" s="183" t="s">
        <v>67</v>
      </c>
      <c r="C54" s="320"/>
      <c r="D54" s="67"/>
      <c r="E54" s="232" t="s">
        <v>767</v>
      </c>
      <c r="F54" s="183"/>
      <c r="G54" s="183"/>
      <c r="I54" s="9" t="s">
        <v>1719</v>
      </c>
      <c r="J54" s="183" t="s">
        <v>393</v>
      </c>
      <c r="K54" s="9" t="s">
        <v>394</v>
      </c>
      <c r="L54" s="327"/>
      <c r="M54" s="336"/>
      <c r="N54" s="336"/>
      <c r="O54" s="336"/>
      <c r="P54" s="327"/>
      <c r="Q54" s="327"/>
      <c r="R54" s="327"/>
      <c r="S54" s="327"/>
      <c r="T54" s="333"/>
      <c r="U54" s="321"/>
      <c r="V54" s="2">
        <v>150000000</v>
      </c>
      <c r="W54" s="2">
        <v>135000000</v>
      </c>
      <c r="X54" s="2">
        <v>33750000</v>
      </c>
      <c r="Y54" s="2">
        <v>33750000</v>
      </c>
      <c r="Z54" s="2">
        <v>60750000</v>
      </c>
      <c r="AA54" s="2"/>
      <c r="AB54" s="206"/>
      <c r="AC54" s="2"/>
      <c r="AD54" s="2"/>
      <c r="AE54" s="2"/>
      <c r="AF54" s="2">
        <v>6750000</v>
      </c>
      <c r="AG54" s="2"/>
      <c r="AH54" s="205">
        <f t="shared" si="6"/>
        <v>128250000</v>
      </c>
      <c r="AI54" s="205">
        <f t="shared" si="5"/>
        <v>0</v>
      </c>
      <c r="AJ54" s="321"/>
      <c r="AK54" s="9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9" t="s">
        <v>1721</v>
      </c>
      <c r="AW54" s="8"/>
      <c r="AX54" s="8"/>
      <c r="AY54" s="8"/>
      <c r="AZ54" s="8"/>
      <c r="BA54" s="8"/>
      <c r="BB54" s="8"/>
      <c r="BC54" s="8"/>
      <c r="BD54" s="8"/>
      <c r="BE54" s="8"/>
      <c r="BF54" s="8" t="s">
        <v>38</v>
      </c>
      <c r="BG54" s="8" t="s">
        <v>891</v>
      </c>
      <c r="BH54" s="8"/>
      <c r="BI54" s="8"/>
      <c r="BJ54" s="8"/>
      <c r="BK54" s="9" t="s">
        <v>1722</v>
      </c>
      <c r="BL54" s="229"/>
      <c r="BM54" s="229"/>
      <c r="BN54" s="229"/>
      <c r="BO54" s="9"/>
      <c r="BP54" s="183"/>
      <c r="BQ54" s="183"/>
    </row>
    <row r="55" spans="1:69" x14ac:dyDescent="0.25">
      <c r="A55" s="215">
        <v>1405</v>
      </c>
      <c r="B55" s="183" t="s">
        <v>67</v>
      </c>
      <c r="C55" s="315"/>
      <c r="D55" s="65"/>
      <c r="E55" s="234" t="s">
        <v>767</v>
      </c>
      <c r="F55" s="183"/>
      <c r="G55" s="183"/>
      <c r="I55" s="9" t="s">
        <v>1723</v>
      </c>
      <c r="J55" s="183" t="s">
        <v>391</v>
      </c>
      <c r="K55" s="9" t="s">
        <v>392</v>
      </c>
      <c r="L55" s="328"/>
      <c r="M55" s="337"/>
      <c r="N55" s="337"/>
      <c r="O55" s="337"/>
      <c r="P55" s="328"/>
      <c r="Q55" s="328"/>
      <c r="R55" s="328"/>
      <c r="S55" s="328"/>
      <c r="T55" s="334"/>
      <c r="U55" s="317"/>
      <c r="V55" s="2">
        <v>170000000</v>
      </c>
      <c r="W55" s="2">
        <v>153000000</v>
      </c>
      <c r="X55" s="2">
        <v>38250000</v>
      </c>
      <c r="Y55" s="2">
        <v>38250000</v>
      </c>
      <c r="Z55" s="2">
        <v>68850000</v>
      </c>
      <c r="AA55" s="2"/>
      <c r="AB55" s="206"/>
      <c r="AC55" s="2"/>
      <c r="AD55" s="2"/>
      <c r="AE55" s="2"/>
      <c r="AF55" s="2">
        <v>7650000</v>
      </c>
      <c r="AG55" s="2"/>
      <c r="AH55" s="205">
        <f t="shared" si="6"/>
        <v>145350000</v>
      </c>
      <c r="AI55" s="205">
        <f t="shared" si="5"/>
        <v>0</v>
      </c>
      <c r="AJ55" s="317"/>
      <c r="AK55" s="9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 t="s">
        <v>38</v>
      </c>
      <c r="BG55" s="8" t="s">
        <v>881</v>
      </c>
      <c r="BH55" s="8"/>
      <c r="BI55" s="8"/>
      <c r="BJ55" s="8"/>
      <c r="BK55" s="8"/>
      <c r="BL55" s="8"/>
      <c r="BM55" s="8"/>
      <c r="BN55" s="8"/>
      <c r="BO55" s="9"/>
      <c r="BP55" s="183"/>
      <c r="BQ55" s="183"/>
    </row>
    <row r="56" spans="1:69" x14ac:dyDescent="0.25">
      <c r="A56" s="204">
        <v>125</v>
      </c>
      <c r="B56" s="183" t="s">
        <v>31</v>
      </c>
      <c r="C56" s="314" t="s">
        <v>114</v>
      </c>
      <c r="D56" s="235" t="s">
        <v>115</v>
      </c>
      <c r="E56" s="219" t="s">
        <v>116</v>
      </c>
      <c r="F56" s="183"/>
      <c r="G56" s="183"/>
      <c r="I56" s="210" t="s">
        <v>1724</v>
      </c>
      <c r="J56" s="183" t="s">
        <v>117</v>
      </c>
      <c r="K56" s="183" t="s">
        <v>118</v>
      </c>
      <c r="L56" s="316">
        <v>700000000</v>
      </c>
      <c r="M56" s="316">
        <v>700000000</v>
      </c>
      <c r="N56" s="316"/>
      <c r="O56" s="316"/>
      <c r="P56" s="316"/>
      <c r="Q56" s="316"/>
      <c r="R56" s="316"/>
      <c r="S56" s="316"/>
      <c r="T56" s="316">
        <f>(M56+N56+O56+P56+Q56)</f>
        <v>700000000</v>
      </c>
      <c r="U56" s="316">
        <f>L56-T56</f>
        <v>0</v>
      </c>
      <c r="V56" s="205">
        <v>50000000</v>
      </c>
      <c r="W56" s="205">
        <v>45000000</v>
      </c>
      <c r="X56" s="205"/>
      <c r="Y56" s="205"/>
      <c r="Z56" s="205"/>
      <c r="AA56" s="205"/>
      <c r="AB56" s="206"/>
      <c r="AC56" s="205"/>
      <c r="AD56" s="205">
        <v>45000000</v>
      </c>
      <c r="AE56" s="205"/>
      <c r="AF56" s="205"/>
      <c r="AG56" s="205"/>
      <c r="AH56" s="205">
        <f t="shared" si="6"/>
        <v>45000000</v>
      </c>
      <c r="AI56" s="205">
        <f t="shared" si="5"/>
        <v>0</v>
      </c>
      <c r="AJ56" s="316">
        <v>0</v>
      </c>
      <c r="AK56" s="183" t="s">
        <v>35</v>
      </c>
      <c r="AL56" s="183"/>
      <c r="AM56" s="183"/>
      <c r="AN56" s="183" t="s">
        <v>35</v>
      </c>
      <c r="AO56" s="183" t="s">
        <v>35</v>
      </c>
      <c r="AP56" s="183" t="s">
        <v>35</v>
      </c>
      <c r="AQ56" s="183" t="s">
        <v>35</v>
      </c>
      <c r="AR56" s="183" t="s">
        <v>35</v>
      </c>
      <c r="AS56" s="183"/>
      <c r="AT56" s="183"/>
      <c r="AU56" s="183"/>
      <c r="AV56" s="183"/>
      <c r="AW56" s="183"/>
      <c r="AX56" s="183"/>
      <c r="AY56" s="183"/>
      <c r="AZ56" s="183"/>
      <c r="BA56" s="183"/>
      <c r="BB56" s="183" t="s">
        <v>35</v>
      </c>
      <c r="BC56" s="183"/>
      <c r="BD56" s="183"/>
      <c r="BE56" s="183"/>
      <c r="BF56" s="183"/>
      <c r="BG56" s="183"/>
      <c r="BH56" s="183"/>
      <c r="BI56" s="183"/>
      <c r="BJ56" s="183"/>
      <c r="BK56" s="200"/>
      <c r="BL56" s="183"/>
      <c r="BM56" s="183"/>
      <c r="BN56" s="183"/>
      <c r="BO56" s="183"/>
      <c r="BP56" s="183"/>
      <c r="BQ56" s="183"/>
    </row>
    <row r="57" spans="1:69" x14ac:dyDescent="0.25">
      <c r="A57" s="209">
        <v>598</v>
      </c>
      <c r="B57" s="183" t="s">
        <v>67</v>
      </c>
      <c r="C57" s="320"/>
      <c r="D57" s="236"/>
      <c r="E57" s="219" t="s">
        <v>116</v>
      </c>
      <c r="F57" s="183"/>
      <c r="G57" s="183"/>
      <c r="I57" s="210" t="s">
        <v>1724</v>
      </c>
      <c r="J57" s="183" t="s">
        <v>266</v>
      </c>
      <c r="K57" s="183" t="s">
        <v>158</v>
      </c>
      <c r="L57" s="321"/>
      <c r="M57" s="321"/>
      <c r="N57" s="321"/>
      <c r="O57" s="321"/>
      <c r="P57" s="321"/>
      <c r="Q57" s="321"/>
      <c r="R57" s="321"/>
      <c r="S57" s="321"/>
      <c r="T57" s="321"/>
      <c r="U57" s="321"/>
      <c r="V57" s="205">
        <v>120000000</v>
      </c>
      <c r="W57" s="205">
        <v>108000000</v>
      </c>
      <c r="X57" s="2"/>
      <c r="Y57" s="205"/>
      <c r="Z57" s="205"/>
      <c r="AA57" s="205"/>
      <c r="AB57" s="206"/>
      <c r="AC57" s="205"/>
      <c r="AD57" s="205">
        <v>108000000</v>
      </c>
      <c r="AE57" s="2"/>
      <c r="AF57" s="2"/>
      <c r="AG57" s="1"/>
      <c r="AH57" s="205">
        <f t="shared" si="6"/>
        <v>108000000</v>
      </c>
      <c r="AI57" s="205">
        <f t="shared" si="5"/>
        <v>0</v>
      </c>
      <c r="AJ57" s="321"/>
      <c r="AK57" s="183" t="s">
        <v>35</v>
      </c>
      <c r="AL57" s="183"/>
      <c r="AM57" s="183"/>
      <c r="AN57" s="183" t="s">
        <v>35</v>
      </c>
      <c r="AO57" s="183" t="s">
        <v>35</v>
      </c>
      <c r="AP57" s="183" t="s">
        <v>35</v>
      </c>
      <c r="AQ57" s="183" t="s">
        <v>35</v>
      </c>
      <c r="AR57" s="183" t="s">
        <v>35</v>
      </c>
      <c r="AS57" s="183"/>
      <c r="AT57" s="183"/>
      <c r="AU57" s="183"/>
      <c r="AV57" s="183"/>
      <c r="AW57" s="183"/>
      <c r="AX57" s="183"/>
      <c r="AY57" s="183"/>
      <c r="AZ57" s="183"/>
      <c r="BA57" s="183"/>
      <c r="BB57" s="183" t="s">
        <v>35</v>
      </c>
      <c r="BC57" s="183"/>
      <c r="BD57" s="183"/>
      <c r="BE57" s="183"/>
      <c r="BF57" s="210" t="s">
        <v>38</v>
      </c>
      <c r="BG57" s="183" t="s">
        <v>1725</v>
      </c>
      <c r="BH57" s="183"/>
      <c r="BI57" s="183"/>
      <c r="BJ57" s="183"/>
      <c r="BK57" s="183"/>
      <c r="BL57" s="183"/>
      <c r="BM57" s="183"/>
      <c r="BN57" s="183"/>
      <c r="BO57" s="183"/>
      <c r="BP57" s="183"/>
      <c r="BQ57" s="183"/>
    </row>
    <row r="58" spans="1:69" x14ac:dyDescent="0.25">
      <c r="A58" s="209">
        <v>629</v>
      </c>
      <c r="B58" s="183" t="s">
        <v>67</v>
      </c>
      <c r="C58" s="320"/>
      <c r="D58" s="236"/>
      <c r="E58" s="219" t="s">
        <v>116</v>
      </c>
      <c r="F58" s="183"/>
      <c r="G58" s="183"/>
      <c r="I58" s="210" t="s">
        <v>1726</v>
      </c>
      <c r="J58" s="183" t="s">
        <v>281</v>
      </c>
      <c r="K58" s="183" t="s">
        <v>174</v>
      </c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205">
        <v>50000000</v>
      </c>
      <c r="W58" s="205">
        <v>45000000</v>
      </c>
      <c r="X58" s="2"/>
      <c r="Y58" s="205"/>
      <c r="Z58" s="205"/>
      <c r="AA58" s="205"/>
      <c r="AB58" s="206"/>
      <c r="AC58" s="205"/>
      <c r="AD58" s="205">
        <v>45000000</v>
      </c>
      <c r="AE58" s="2"/>
      <c r="AF58" s="2"/>
      <c r="AG58" s="1"/>
      <c r="AH58" s="205">
        <f t="shared" si="6"/>
        <v>45000000</v>
      </c>
      <c r="AI58" s="205">
        <f t="shared" si="5"/>
        <v>0</v>
      </c>
      <c r="AJ58" s="321"/>
      <c r="AK58" s="183" t="s">
        <v>35</v>
      </c>
      <c r="AL58" s="183"/>
      <c r="AM58" s="183"/>
      <c r="AN58" s="183" t="s">
        <v>35</v>
      </c>
      <c r="AO58" s="183" t="s">
        <v>35</v>
      </c>
      <c r="AP58" s="183" t="s">
        <v>35</v>
      </c>
      <c r="AQ58" s="183" t="s">
        <v>35</v>
      </c>
      <c r="AR58" s="183" t="s">
        <v>35</v>
      </c>
      <c r="AS58" s="183" t="s">
        <v>200</v>
      </c>
      <c r="AT58" s="183"/>
      <c r="AU58" s="183"/>
      <c r="AV58" s="183"/>
      <c r="AW58" s="183"/>
      <c r="AX58" s="183"/>
      <c r="AY58" s="183"/>
      <c r="AZ58" s="183"/>
      <c r="BA58" s="183"/>
      <c r="BB58" s="183" t="s">
        <v>38</v>
      </c>
      <c r="BC58" s="183">
        <v>4.75</v>
      </c>
      <c r="BD58" s="183">
        <v>4.2699999999999996</v>
      </c>
      <c r="BE58" s="183"/>
      <c r="BF58" s="210" t="s">
        <v>38</v>
      </c>
      <c r="BG58" s="183" t="s">
        <v>1727</v>
      </c>
      <c r="BH58" s="183"/>
      <c r="BI58" s="183" t="s">
        <v>1502</v>
      </c>
      <c r="BJ58" s="183" t="s">
        <v>1649</v>
      </c>
      <c r="BK58" s="183"/>
      <c r="BL58" s="183"/>
      <c r="BM58" s="183"/>
      <c r="BN58" s="183"/>
      <c r="BO58" s="183"/>
      <c r="BP58" s="183"/>
      <c r="BQ58" s="183"/>
    </row>
    <row r="59" spans="1:69" x14ac:dyDescent="0.25">
      <c r="A59" s="209">
        <v>596</v>
      </c>
      <c r="B59" s="183" t="s">
        <v>67</v>
      </c>
      <c r="C59" s="320"/>
      <c r="D59" s="236"/>
      <c r="E59" s="219" t="s">
        <v>116</v>
      </c>
      <c r="F59" s="183"/>
      <c r="G59" s="183"/>
      <c r="I59" s="210" t="s">
        <v>1728</v>
      </c>
      <c r="J59" s="183" t="s">
        <v>530</v>
      </c>
      <c r="K59" s="183" t="s">
        <v>531</v>
      </c>
      <c r="L59" s="321"/>
      <c r="M59" s="321"/>
      <c r="N59" s="321"/>
      <c r="O59" s="321"/>
      <c r="P59" s="321"/>
      <c r="Q59" s="321"/>
      <c r="R59" s="321"/>
      <c r="S59" s="321"/>
      <c r="T59" s="321"/>
      <c r="U59" s="321"/>
      <c r="V59" s="205">
        <v>50000000</v>
      </c>
      <c r="W59" s="205">
        <v>45000000</v>
      </c>
      <c r="X59" s="2"/>
      <c r="Y59" s="205"/>
      <c r="Z59" s="205"/>
      <c r="AA59" s="205"/>
      <c r="AB59" s="206"/>
      <c r="AC59" s="205"/>
      <c r="AD59" s="205">
        <v>45000000</v>
      </c>
      <c r="AE59" s="2"/>
      <c r="AF59" s="2"/>
      <c r="AG59" s="1"/>
      <c r="AH59" s="205">
        <f t="shared" si="6"/>
        <v>45000000</v>
      </c>
      <c r="AI59" s="205">
        <f t="shared" si="5"/>
        <v>0</v>
      </c>
      <c r="AJ59" s="321"/>
      <c r="AK59" s="183" t="s">
        <v>35</v>
      </c>
      <c r="AL59" s="183"/>
      <c r="AM59" s="183"/>
      <c r="AN59" s="183" t="s">
        <v>35</v>
      </c>
      <c r="AO59" s="183" t="s">
        <v>35</v>
      </c>
      <c r="AP59" s="183" t="s">
        <v>35</v>
      </c>
      <c r="AQ59" s="183" t="s">
        <v>35</v>
      </c>
      <c r="AR59" s="183" t="s">
        <v>35</v>
      </c>
      <c r="AS59" s="183"/>
      <c r="AT59" s="183"/>
      <c r="AU59" s="183"/>
      <c r="AV59" s="183"/>
      <c r="AW59" s="183"/>
      <c r="AX59" s="183"/>
      <c r="AY59" s="183"/>
      <c r="AZ59" s="183"/>
      <c r="BA59" s="183"/>
      <c r="BB59" s="183" t="s">
        <v>35</v>
      </c>
      <c r="BC59" s="183"/>
      <c r="BD59" s="183"/>
      <c r="BE59" s="183"/>
      <c r="BF59" s="210" t="s">
        <v>38</v>
      </c>
      <c r="BG59" s="183" t="s">
        <v>1729</v>
      </c>
      <c r="BH59" s="183"/>
      <c r="BI59" s="183"/>
      <c r="BJ59" s="183"/>
      <c r="BK59" s="183"/>
      <c r="BL59" s="183"/>
      <c r="BM59" s="183"/>
      <c r="BN59" s="183"/>
      <c r="BO59" s="183"/>
      <c r="BP59" s="183"/>
      <c r="BQ59" s="183"/>
    </row>
    <row r="60" spans="1:69" x14ac:dyDescent="0.25">
      <c r="A60" s="209">
        <v>585</v>
      </c>
      <c r="B60" s="183" t="s">
        <v>67</v>
      </c>
      <c r="C60" s="320"/>
      <c r="D60" s="236"/>
      <c r="E60" s="219" t="s">
        <v>116</v>
      </c>
      <c r="F60" s="183"/>
      <c r="G60" s="183"/>
      <c r="I60" s="210" t="s">
        <v>1729</v>
      </c>
      <c r="J60" s="183" t="s">
        <v>517</v>
      </c>
      <c r="K60" s="183" t="s">
        <v>518</v>
      </c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205">
        <v>40000000</v>
      </c>
      <c r="W60" s="205">
        <v>36000000</v>
      </c>
      <c r="X60" s="2"/>
      <c r="Y60" s="205"/>
      <c r="Z60" s="205"/>
      <c r="AA60" s="205"/>
      <c r="AB60" s="206"/>
      <c r="AC60" s="205"/>
      <c r="AD60" s="205">
        <v>36000000</v>
      </c>
      <c r="AE60" s="2"/>
      <c r="AF60" s="2"/>
      <c r="AG60" s="1"/>
      <c r="AH60" s="205">
        <f t="shared" si="6"/>
        <v>36000000</v>
      </c>
      <c r="AI60" s="205">
        <f t="shared" si="5"/>
        <v>0</v>
      </c>
      <c r="AJ60" s="321"/>
      <c r="AK60" s="183" t="s">
        <v>35</v>
      </c>
      <c r="AL60" s="183"/>
      <c r="AM60" s="183"/>
      <c r="AN60" s="183" t="s">
        <v>35</v>
      </c>
      <c r="AO60" s="183" t="s">
        <v>35</v>
      </c>
      <c r="AP60" s="183" t="s">
        <v>35</v>
      </c>
      <c r="AQ60" s="183" t="s">
        <v>35</v>
      </c>
      <c r="AR60" s="183" t="s">
        <v>35</v>
      </c>
      <c r="AS60" s="183"/>
      <c r="AT60" s="183"/>
      <c r="AU60" s="183"/>
      <c r="AV60" s="183"/>
      <c r="AW60" s="183"/>
      <c r="AX60" s="183"/>
      <c r="AY60" s="183"/>
      <c r="AZ60" s="183"/>
      <c r="BA60" s="183"/>
      <c r="BB60" s="183" t="s">
        <v>35</v>
      </c>
      <c r="BC60" s="183"/>
      <c r="BD60" s="183"/>
      <c r="BE60" s="183"/>
      <c r="BF60" s="210" t="s">
        <v>38</v>
      </c>
      <c r="BG60" s="183" t="s">
        <v>1730</v>
      </c>
      <c r="BH60" s="183"/>
      <c r="BI60" s="183"/>
      <c r="BJ60" s="183"/>
      <c r="BK60" s="183"/>
      <c r="BL60" s="183"/>
      <c r="BM60" s="183"/>
      <c r="BN60" s="183"/>
      <c r="BO60" s="183"/>
      <c r="BP60" s="183"/>
      <c r="BQ60" s="183"/>
    </row>
    <row r="61" spans="1:69" x14ac:dyDescent="0.25">
      <c r="A61" s="209">
        <v>586</v>
      </c>
      <c r="B61" s="183" t="s">
        <v>67</v>
      </c>
      <c r="C61" s="320"/>
      <c r="D61" s="236"/>
      <c r="E61" s="219" t="s">
        <v>116</v>
      </c>
      <c r="F61" s="183"/>
      <c r="G61" s="183"/>
      <c r="I61" s="210" t="s">
        <v>1731</v>
      </c>
      <c r="J61" s="183" t="s">
        <v>519</v>
      </c>
      <c r="K61" s="183" t="s">
        <v>520</v>
      </c>
      <c r="L61" s="321"/>
      <c r="M61" s="321"/>
      <c r="N61" s="321"/>
      <c r="O61" s="321"/>
      <c r="P61" s="321"/>
      <c r="Q61" s="321"/>
      <c r="R61" s="321"/>
      <c r="S61" s="321"/>
      <c r="T61" s="321"/>
      <c r="U61" s="321"/>
      <c r="V61" s="205">
        <v>50000000</v>
      </c>
      <c r="W61" s="205">
        <v>90000000</v>
      </c>
      <c r="X61" s="2"/>
      <c r="Y61" s="205"/>
      <c r="Z61" s="205"/>
      <c r="AA61" s="205"/>
      <c r="AB61" s="206"/>
      <c r="AC61" s="205"/>
      <c r="AD61" s="205">
        <v>90000000</v>
      </c>
      <c r="AE61" s="2"/>
      <c r="AF61" s="2"/>
      <c r="AG61" s="1"/>
      <c r="AH61" s="205">
        <f t="shared" si="6"/>
        <v>90000000</v>
      </c>
      <c r="AI61" s="205">
        <f t="shared" si="5"/>
        <v>0</v>
      </c>
      <c r="AJ61" s="321"/>
      <c r="AK61" s="183" t="s">
        <v>38</v>
      </c>
      <c r="AL61" s="183"/>
      <c r="AM61" s="183"/>
      <c r="AN61" s="183" t="s">
        <v>35</v>
      </c>
      <c r="AO61" s="183" t="s">
        <v>35</v>
      </c>
      <c r="AP61" s="183" t="s">
        <v>35</v>
      </c>
      <c r="AQ61" s="183" t="s">
        <v>35</v>
      </c>
      <c r="AR61" s="183" t="s">
        <v>35</v>
      </c>
      <c r="AS61" s="183"/>
      <c r="AT61" s="183"/>
      <c r="AU61" s="183"/>
      <c r="AV61" s="183"/>
      <c r="AW61" s="183"/>
      <c r="AX61" s="183"/>
      <c r="AY61" s="183"/>
      <c r="AZ61" s="183"/>
      <c r="BA61" s="183"/>
      <c r="BB61" s="183" t="s">
        <v>35</v>
      </c>
      <c r="BC61" s="183"/>
      <c r="BD61" s="183"/>
      <c r="BE61" s="183"/>
      <c r="BF61" s="210" t="s">
        <v>38</v>
      </c>
      <c r="BG61" s="183" t="s">
        <v>1732</v>
      </c>
      <c r="BH61" s="183"/>
      <c r="BI61" s="183"/>
      <c r="BJ61" s="183"/>
      <c r="BK61" s="183" t="s">
        <v>386</v>
      </c>
      <c r="BL61" s="183" t="s">
        <v>1733</v>
      </c>
      <c r="BM61" s="183"/>
      <c r="BN61" s="183"/>
      <c r="BO61" s="183"/>
      <c r="BP61" s="183"/>
      <c r="BQ61" s="183"/>
    </row>
    <row r="62" spans="1:69" x14ac:dyDescent="0.25">
      <c r="A62" s="209">
        <v>553</v>
      </c>
      <c r="B62" s="183" t="s">
        <v>67</v>
      </c>
      <c r="C62" s="315"/>
      <c r="D62" s="237"/>
      <c r="E62" s="219" t="s">
        <v>116</v>
      </c>
      <c r="F62" s="183"/>
      <c r="G62" s="183"/>
      <c r="I62" s="210" t="s">
        <v>1734</v>
      </c>
      <c r="J62" s="183" t="s">
        <v>486</v>
      </c>
      <c r="K62" s="183" t="s">
        <v>487</v>
      </c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205">
        <v>130000000</v>
      </c>
      <c r="W62" s="205">
        <v>117000000</v>
      </c>
      <c r="X62" s="2">
        <v>58500000</v>
      </c>
      <c r="Y62" s="205"/>
      <c r="Z62" s="205"/>
      <c r="AA62" s="205"/>
      <c r="AB62" s="206"/>
      <c r="AC62" s="2"/>
      <c r="AD62" s="2">
        <v>58500000</v>
      </c>
      <c r="AE62" s="2"/>
      <c r="AF62" s="2"/>
      <c r="AG62" s="1"/>
      <c r="AH62" s="205">
        <f t="shared" si="6"/>
        <v>117000000</v>
      </c>
      <c r="AI62" s="205">
        <f t="shared" si="5"/>
        <v>0</v>
      </c>
      <c r="AJ62" s="317"/>
      <c r="AK62" s="183" t="s">
        <v>35</v>
      </c>
      <c r="AL62" s="183"/>
      <c r="AM62" s="183"/>
      <c r="AN62" s="183" t="s">
        <v>35</v>
      </c>
      <c r="AO62" s="183" t="s">
        <v>35</v>
      </c>
      <c r="AP62" s="183" t="s">
        <v>35</v>
      </c>
      <c r="AQ62" s="183" t="s">
        <v>35</v>
      </c>
      <c r="AR62" s="183" t="s">
        <v>35</v>
      </c>
      <c r="AS62" s="183"/>
      <c r="AT62" s="183"/>
      <c r="AU62" s="183"/>
      <c r="AV62" s="183"/>
      <c r="AW62" s="183"/>
      <c r="AX62" s="183"/>
      <c r="AY62" s="183"/>
      <c r="AZ62" s="183"/>
      <c r="BA62" s="183"/>
      <c r="BB62" s="183" t="s">
        <v>35</v>
      </c>
      <c r="BC62" s="183"/>
      <c r="BD62" s="183"/>
      <c r="BE62" s="183"/>
      <c r="BF62" s="210" t="s">
        <v>38</v>
      </c>
      <c r="BG62" s="183" t="s">
        <v>895</v>
      </c>
      <c r="BH62" s="183"/>
      <c r="BI62" s="183"/>
      <c r="BJ62" s="183"/>
      <c r="BK62" s="183"/>
      <c r="BL62" s="183"/>
      <c r="BM62" s="183"/>
      <c r="BN62" s="183"/>
      <c r="BO62" s="183"/>
      <c r="BP62" s="183"/>
      <c r="BQ62" s="183"/>
    </row>
    <row r="63" spans="1:69" x14ac:dyDescent="0.25">
      <c r="A63" s="204">
        <v>1410</v>
      </c>
      <c r="B63" s="183" t="s">
        <v>67</v>
      </c>
      <c r="C63" s="314" t="s">
        <v>114</v>
      </c>
      <c r="D63" s="207">
        <v>44273</v>
      </c>
      <c r="E63" s="208" t="s">
        <v>120</v>
      </c>
      <c r="F63" s="183" t="s">
        <v>120</v>
      </c>
      <c r="G63" s="183" t="s">
        <v>97</v>
      </c>
      <c r="I63" s="183" t="s">
        <v>147</v>
      </c>
      <c r="J63" s="183" t="s">
        <v>730</v>
      </c>
      <c r="K63" s="183" t="s">
        <v>148</v>
      </c>
      <c r="L63" s="338">
        <v>1100000000</v>
      </c>
      <c r="M63" s="316">
        <v>275000000</v>
      </c>
      <c r="N63" s="316">
        <v>715000000</v>
      </c>
      <c r="O63" s="316">
        <v>84700000</v>
      </c>
      <c r="P63" s="316">
        <f>SUM(M63:O63)</f>
        <v>1074700000</v>
      </c>
      <c r="Q63" s="316"/>
      <c r="R63" s="316"/>
      <c r="S63" s="316"/>
      <c r="T63" s="316">
        <f>M63+N63+O63</f>
        <v>1074700000</v>
      </c>
      <c r="U63" s="316">
        <f>L63-T63</f>
        <v>25300000</v>
      </c>
      <c r="V63" s="205">
        <v>500000000</v>
      </c>
      <c r="W63" s="205">
        <v>450000000</v>
      </c>
      <c r="X63" s="205">
        <v>157500000</v>
      </c>
      <c r="Y63" s="205">
        <v>157500000</v>
      </c>
      <c r="Z63" s="205">
        <v>135000000</v>
      </c>
      <c r="AA63" s="205"/>
      <c r="AB63" s="206"/>
      <c r="AC63" s="205"/>
      <c r="AD63" s="205"/>
      <c r="AE63" s="205"/>
      <c r="AF63" s="205"/>
      <c r="AG63" s="205"/>
      <c r="AH63" s="205">
        <f t="shared" si="6"/>
        <v>450000000</v>
      </c>
      <c r="AI63" s="205">
        <f t="shared" si="5"/>
        <v>0</v>
      </c>
      <c r="AJ63" s="316">
        <f>AH63+AH64+AH65-T63</f>
        <v>77300000</v>
      </c>
      <c r="AK63" s="183" t="s">
        <v>38</v>
      </c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 t="s">
        <v>38</v>
      </c>
      <c r="BG63" s="183" t="s">
        <v>734</v>
      </c>
      <c r="BH63" s="183"/>
      <c r="BI63" s="183"/>
      <c r="BJ63" s="183"/>
      <c r="BK63" s="183" t="s">
        <v>1735</v>
      </c>
      <c r="BL63" s="183" t="s">
        <v>1736</v>
      </c>
      <c r="BM63" s="183" t="s">
        <v>1737</v>
      </c>
      <c r="BN63" s="183"/>
      <c r="BO63" s="183"/>
      <c r="BP63" s="183" t="s">
        <v>120</v>
      </c>
      <c r="BQ63" s="183" t="s">
        <v>97</v>
      </c>
    </row>
    <row r="64" spans="1:69" x14ac:dyDescent="0.25">
      <c r="A64" s="204">
        <v>678</v>
      </c>
      <c r="B64" s="183" t="s">
        <v>67</v>
      </c>
      <c r="C64" s="320"/>
      <c r="D64" s="222"/>
      <c r="E64" s="232" t="s">
        <v>120</v>
      </c>
      <c r="F64" s="183" t="s">
        <v>1738</v>
      </c>
      <c r="G64" s="183" t="s">
        <v>97</v>
      </c>
      <c r="I64" s="183" t="s">
        <v>147</v>
      </c>
      <c r="J64" s="183" t="s">
        <v>333</v>
      </c>
      <c r="K64" s="183" t="s">
        <v>334</v>
      </c>
      <c r="L64" s="338"/>
      <c r="M64" s="321"/>
      <c r="N64" s="321"/>
      <c r="O64" s="321"/>
      <c r="P64" s="321"/>
      <c r="Q64" s="321"/>
      <c r="R64" s="321"/>
      <c r="S64" s="321"/>
      <c r="T64" s="321"/>
      <c r="U64" s="321"/>
      <c r="V64" s="205">
        <v>180000000</v>
      </c>
      <c r="W64" s="205">
        <v>162000000</v>
      </c>
      <c r="X64" s="205">
        <v>56700000</v>
      </c>
      <c r="Y64" s="205">
        <v>56700000</v>
      </c>
      <c r="Z64" s="205">
        <v>48600000</v>
      </c>
      <c r="AA64" s="205"/>
      <c r="AB64" s="206"/>
      <c r="AC64" s="205"/>
      <c r="AD64" s="2">
        <v>48600000</v>
      </c>
      <c r="AE64" s="205"/>
      <c r="AF64" s="205"/>
      <c r="AG64" s="205"/>
      <c r="AH64" s="205">
        <f t="shared" si="6"/>
        <v>210600000</v>
      </c>
      <c r="AI64" s="205">
        <f t="shared" si="5"/>
        <v>-48600000</v>
      </c>
      <c r="AJ64" s="321"/>
      <c r="AK64" s="183" t="s">
        <v>38</v>
      </c>
      <c r="AL64" s="183"/>
      <c r="AM64" s="183"/>
      <c r="AN64" s="183"/>
      <c r="AO64" s="183"/>
      <c r="AP64" s="183"/>
      <c r="AQ64" s="183"/>
      <c r="AR64" s="183"/>
      <c r="AS64" s="183" t="s">
        <v>71</v>
      </c>
      <c r="AT64" s="183"/>
      <c r="AU64" s="183"/>
      <c r="AV64" s="183"/>
      <c r="AW64" s="183"/>
      <c r="AX64" s="183"/>
      <c r="AY64" s="183"/>
      <c r="AZ64" s="183"/>
      <c r="BA64" s="183"/>
      <c r="BB64" s="183" t="s">
        <v>38</v>
      </c>
      <c r="BC64" s="183"/>
      <c r="BD64" s="183"/>
      <c r="BE64" s="183"/>
      <c r="BF64" s="183" t="s">
        <v>38</v>
      </c>
      <c r="BG64" s="183" t="s">
        <v>1739</v>
      </c>
      <c r="BH64" s="183"/>
      <c r="BI64" s="183"/>
      <c r="BJ64" s="183"/>
      <c r="BK64" s="183" t="s">
        <v>57</v>
      </c>
      <c r="BL64" s="183"/>
      <c r="BM64" s="183"/>
      <c r="BN64" s="183"/>
      <c r="BO64" s="183"/>
      <c r="BP64" s="183" t="s">
        <v>1738</v>
      </c>
      <c r="BQ64" s="183" t="s">
        <v>97</v>
      </c>
    </row>
    <row r="65" spans="1:69" x14ac:dyDescent="0.25">
      <c r="A65" s="204">
        <v>735</v>
      </c>
      <c r="B65" s="183" t="s">
        <v>67</v>
      </c>
      <c r="C65" s="315"/>
      <c r="D65" s="203"/>
      <c r="E65" s="234" t="s">
        <v>120</v>
      </c>
      <c r="F65" s="183" t="s">
        <v>1738</v>
      </c>
      <c r="G65" s="183" t="s">
        <v>97</v>
      </c>
      <c r="I65" s="183" t="s">
        <v>139</v>
      </c>
      <c r="J65" s="183" t="s">
        <v>140</v>
      </c>
      <c r="K65" s="183" t="s">
        <v>141</v>
      </c>
      <c r="L65" s="338"/>
      <c r="M65" s="317"/>
      <c r="N65" s="317"/>
      <c r="O65" s="317"/>
      <c r="P65" s="317"/>
      <c r="Q65" s="317"/>
      <c r="R65" s="317"/>
      <c r="S65" s="317"/>
      <c r="T65" s="317"/>
      <c r="U65" s="317"/>
      <c r="V65" s="205">
        <v>420000000</v>
      </c>
      <c r="W65" s="205">
        <v>378000000</v>
      </c>
      <c r="X65" s="205">
        <v>132300000</v>
      </c>
      <c r="Y65" s="205">
        <v>132300000</v>
      </c>
      <c r="Z65" s="205">
        <v>113400000</v>
      </c>
      <c r="AA65" s="205"/>
      <c r="AB65" s="206"/>
      <c r="AC65" s="205"/>
      <c r="AD65" s="205">
        <v>113400000</v>
      </c>
      <c r="AE65" s="205"/>
      <c r="AF65" s="205"/>
      <c r="AG65" s="205"/>
      <c r="AH65" s="205">
        <f t="shared" si="6"/>
        <v>491400000</v>
      </c>
      <c r="AI65" s="205">
        <f t="shared" si="5"/>
        <v>-113400000</v>
      </c>
      <c r="AJ65" s="317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 t="s">
        <v>38</v>
      </c>
      <c r="BG65" s="183" t="s">
        <v>1740</v>
      </c>
      <c r="BH65" s="183"/>
      <c r="BI65" s="183" t="s">
        <v>1501</v>
      </c>
      <c r="BJ65" s="183" t="s">
        <v>1741</v>
      </c>
      <c r="BK65" s="183" t="s">
        <v>1742</v>
      </c>
      <c r="BL65" s="183" t="s">
        <v>66</v>
      </c>
      <c r="BM65" s="183"/>
      <c r="BN65" s="183"/>
      <c r="BO65" s="183"/>
      <c r="BP65" s="183" t="s">
        <v>1738</v>
      </c>
      <c r="BQ65" s="183" t="s">
        <v>97</v>
      </c>
    </row>
    <row r="66" spans="1:69" x14ac:dyDescent="0.25">
      <c r="A66" s="204">
        <v>772</v>
      </c>
      <c r="B66" s="183" t="s">
        <v>67</v>
      </c>
      <c r="C66" s="314" t="s">
        <v>114</v>
      </c>
      <c r="D66" s="64">
        <v>44308</v>
      </c>
      <c r="E66" s="208" t="s">
        <v>768</v>
      </c>
      <c r="F66" s="183" t="s">
        <v>1718</v>
      </c>
      <c r="G66" s="183" t="s">
        <v>336</v>
      </c>
      <c r="I66" s="183" t="s">
        <v>1743</v>
      </c>
      <c r="J66" s="183" t="s">
        <v>385</v>
      </c>
      <c r="K66" s="183" t="s">
        <v>386</v>
      </c>
      <c r="L66" s="326">
        <v>880000000</v>
      </c>
      <c r="M66" s="335">
        <v>220000000</v>
      </c>
      <c r="N66" s="335">
        <v>330000000</v>
      </c>
      <c r="O66" s="335">
        <v>330000000</v>
      </c>
      <c r="P66" s="326"/>
      <c r="Q66" s="326"/>
      <c r="R66" s="326"/>
      <c r="S66" s="326"/>
      <c r="T66" s="316">
        <f>(M66+N66+O66+P66+Q66)</f>
        <v>880000000</v>
      </c>
      <c r="U66" s="316">
        <f>L66-T66</f>
        <v>0</v>
      </c>
      <c r="V66" s="2">
        <v>400000000</v>
      </c>
      <c r="W66" s="2">
        <v>360000000</v>
      </c>
      <c r="X66" s="2">
        <v>90000000</v>
      </c>
      <c r="Y66" s="2">
        <v>90000000</v>
      </c>
      <c r="Z66" s="2">
        <v>162000000</v>
      </c>
      <c r="AA66" s="2"/>
      <c r="AB66" s="206"/>
      <c r="AC66" s="2"/>
      <c r="AD66" s="2"/>
      <c r="AE66" s="2"/>
      <c r="AF66" s="2">
        <v>18000000</v>
      </c>
      <c r="AG66" s="2"/>
      <c r="AH66" s="205">
        <f t="shared" si="6"/>
        <v>342000000</v>
      </c>
      <c r="AI66" s="205">
        <f t="shared" si="5"/>
        <v>0</v>
      </c>
      <c r="AJ66" s="316">
        <f>AH66+AH67-T66</f>
        <v>-174625000</v>
      </c>
      <c r="AK66" s="9" t="s">
        <v>38</v>
      </c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 t="s">
        <v>38</v>
      </c>
      <c r="BG66" s="8" t="s">
        <v>886</v>
      </c>
      <c r="BH66" s="8"/>
      <c r="BI66" s="8"/>
      <c r="BJ66" s="8"/>
      <c r="BK66" s="9" t="s">
        <v>1744</v>
      </c>
      <c r="BL66" s="9" t="s">
        <v>1745</v>
      </c>
      <c r="BM66" s="9" t="s">
        <v>1713</v>
      </c>
      <c r="BN66" s="9" t="s">
        <v>1746</v>
      </c>
      <c r="BO66" s="9"/>
      <c r="BP66" s="183" t="s">
        <v>1718</v>
      </c>
      <c r="BQ66" s="183" t="s">
        <v>336</v>
      </c>
    </row>
    <row r="67" spans="1:69" x14ac:dyDescent="0.25">
      <c r="A67" s="204">
        <v>765</v>
      </c>
      <c r="B67" s="183" t="s">
        <v>67</v>
      </c>
      <c r="C67" s="315"/>
      <c r="D67" s="65"/>
      <c r="E67" s="234" t="s">
        <v>768</v>
      </c>
      <c r="F67" s="183" t="s">
        <v>1718</v>
      </c>
      <c r="G67" s="183" t="s">
        <v>336</v>
      </c>
      <c r="I67" s="183" t="s">
        <v>1743</v>
      </c>
      <c r="J67" s="183" t="s">
        <v>387</v>
      </c>
      <c r="K67" s="183" t="s">
        <v>74</v>
      </c>
      <c r="L67" s="328"/>
      <c r="M67" s="337"/>
      <c r="N67" s="337"/>
      <c r="O67" s="337"/>
      <c r="P67" s="328"/>
      <c r="Q67" s="328"/>
      <c r="R67" s="328"/>
      <c r="S67" s="328"/>
      <c r="T67" s="317"/>
      <c r="U67" s="317"/>
      <c r="V67" s="2">
        <v>425000000</v>
      </c>
      <c r="W67" s="2">
        <v>382500000</v>
      </c>
      <c r="X67" s="2">
        <v>95625000</v>
      </c>
      <c r="Y67" s="2">
        <v>95625000</v>
      </c>
      <c r="Z67" s="2">
        <v>172125000</v>
      </c>
      <c r="AA67" s="2"/>
      <c r="AB67" s="206"/>
      <c r="AC67" s="2"/>
      <c r="AD67" s="2"/>
      <c r="AE67" s="2"/>
      <c r="AF67" s="2">
        <v>19125000</v>
      </c>
      <c r="AG67" s="2"/>
      <c r="AH67" s="205">
        <f t="shared" si="6"/>
        <v>363375000</v>
      </c>
      <c r="AI67" s="205">
        <f t="shared" si="5"/>
        <v>0</v>
      </c>
      <c r="AJ67" s="317"/>
      <c r="AK67" s="9" t="s">
        <v>38</v>
      </c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 t="s">
        <v>35</v>
      </c>
      <c r="BC67" s="8"/>
      <c r="BD67" s="8"/>
      <c r="BE67" s="8"/>
      <c r="BF67" s="8" t="s">
        <v>38</v>
      </c>
      <c r="BG67" s="8" t="s">
        <v>892</v>
      </c>
      <c r="BH67" s="8"/>
      <c r="BI67" s="8"/>
      <c r="BJ67" s="8"/>
      <c r="BK67" s="8"/>
      <c r="BL67" s="8"/>
      <c r="BM67" s="8"/>
      <c r="BN67" s="8"/>
      <c r="BO67" s="9"/>
      <c r="BP67" s="183" t="s">
        <v>1718</v>
      </c>
      <c r="BQ67" s="183" t="s">
        <v>336</v>
      </c>
    </row>
    <row r="68" spans="1:69" x14ac:dyDescent="0.25">
      <c r="A68" s="209">
        <v>149</v>
      </c>
      <c r="B68" s="183" t="s">
        <v>31</v>
      </c>
      <c r="C68" s="183" t="s">
        <v>114</v>
      </c>
      <c r="D68" s="183">
        <v>37354</v>
      </c>
      <c r="E68" s="210" t="s">
        <v>143</v>
      </c>
      <c r="F68" s="183" t="s">
        <v>1747</v>
      </c>
      <c r="G68" s="183" t="s">
        <v>146</v>
      </c>
      <c r="I68" s="210"/>
      <c r="J68" s="183" t="s">
        <v>144</v>
      </c>
      <c r="K68" s="183" t="s">
        <v>1748</v>
      </c>
      <c r="L68" s="205">
        <v>50000000</v>
      </c>
      <c r="M68" s="205"/>
      <c r="N68" s="205"/>
      <c r="O68" s="205"/>
      <c r="P68" s="205"/>
      <c r="Q68" s="205"/>
      <c r="R68" s="205"/>
      <c r="S68" s="205"/>
      <c r="T68" s="205">
        <f>(M68+N68+O68+P68+Q68)</f>
        <v>0</v>
      </c>
      <c r="U68" s="205">
        <f>L68-T68</f>
        <v>50000000</v>
      </c>
      <c r="V68" s="205"/>
      <c r="W68" s="205"/>
      <c r="X68" s="205"/>
      <c r="Y68" s="205"/>
      <c r="Z68" s="205"/>
      <c r="AA68" s="205"/>
      <c r="AB68" s="206"/>
      <c r="AC68" s="205"/>
      <c r="AD68" s="205"/>
      <c r="AE68" s="205"/>
      <c r="AF68" s="205"/>
      <c r="AG68" s="205"/>
      <c r="AH68" s="205">
        <f t="shared" si="6"/>
        <v>0</v>
      </c>
      <c r="AI68" s="205">
        <f t="shared" si="5"/>
        <v>0</v>
      </c>
      <c r="AJ68" s="205">
        <f>AH68-T68</f>
        <v>0</v>
      </c>
      <c r="AK68" s="183" t="s">
        <v>35</v>
      </c>
      <c r="AL68" s="183"/>
      <c r="AM68" s="183"/>
      <c r="AN68" s="183" t="s">
        <v>35</v>
      </c>
      <c r="AO68" s="183" t="s">
        <v>35</v>
      </c>
      <c r="AP68" s="183" t="s">
        <v>35</v>
      </c>
      <c r="AQ68" s="183" t="s">
        <v>35</v>
      </c>
      <c r="AR68" s="183" t="s">
        <v>35</v>
      </c>
      <c r="AS68" s="183"/>
      <c r="AT68" s="183"/>
      <c r="AU68" s="183"/>
      <c r="AV68" s="183"/>
      <c r="AW68" s="183"/>
      <c r="AX68" s="183"/>
      <c r="AY68" s="183"/>
      <c r="AZ68" s="183"/>
      <c r="BA68" s="183"/>
      <c r="BB68" s="183" t="s">
        <v>35</v>
      </c>
      <c r="BC68" s="183"/>
      <c r="BD68" s="183"/>
      <c r="BE68" s="183"/>
      <c r="BF68" s="183"/>
      <c r="BG68" s="183"/>
      <c r="BH68" s="183"/>
      <c r="BI68" s="183" t="s">
        <v>1502</v>
      </c>
      <c r="BJ68" s="183" t="s">
        <v>1609</v>
      </c>
      <c r="BK68" s="200"/>
      <c r="BL68" s="183"/>
      <c r="BM68" s="183"/>
      <c r="BN68" s="183"/>
      <c r="BO68" s="183"/>
      <c r="BP68" s="183" t="s">
        <v>1747</v>
      </c>
      <c r="BQ68" s="183" t="s">
        <v>146</v>
      </c>
    </row>
    <row r="69" spans="1:69" x14ac:dyDescent="0.25">
      <c r="A69" s="209">
        <v>599</v>
      </c>
      <c r="B69" s="183" t="s">
        <v>67</v>
      </c>
      <c r="C69" s="183" t="s">
        <v>114</v>
      </c>
      <c r="D69" s="183">
        <v>37356</v>
      </c>
      <c r="E69" s="210" t="s">
        <v>143</v>
      </c>
      <c r="F69" s="183" t="s">
        <v>1749</v>
      </c>
      <c r="G69" s="183" t="s">
        <v>146</v>
      </c>
      <c r="I69" s="210" t="s">
        <v>267</v>
      </c>
      <c r="J69" s="183" t="s">
        <v>268</v>
      </c>
      <c r="K69" s="183" t="s">
        <v>135</v>
      </c>
      <c r="L69" s="205">
        <v>300000000</v>
      </c>
      <c r="M69" s="205">
        <v>300000000</v>
      </c>
      <c r="N69" s="205"/>
      <c r="O69" s="205"/>
      <c r="P69" s="205"/>
      <c r="Q69" s="205"/>
      <c r="R69" s="205"/>
      <c r="S69" s="205"/>
      <c r="T69" s="205">
        <f>(M69+N69+O69+P69+Q69)</f>
        <v>300000000</v>
      </c>
      <c r="U69" s="205">
        <f>L69-T69</f>
        <v>0</v>
      </c>
      <c r="V69" s="205">
        <v>300000000</v>
      </c>
      <c r="W69" s="205">
        <v>270000000</v>
      </c>
      <c r="X69" s="205">
        <v>135000000</v>
      </c>
      <c r="Y69" s="205">
        <v>67500000</v>
      </c>
      <c r="Z69" s="205"/>
      <c r="AA69" s="205"/>
      <c r="AB69" s="206"/>
      <c r="AC69" s="205"/>
      <c r="AD69" s="205">
        <v>67500000</v>
      </c>
      <c r="AE69" s="205"/>
      <c r="AF69" s="2"/>
      <c r="AG69" s="1"/>
      <c r="AH69" s="205">
        <f t="shared" si="6"/>
        <v>270000000</v>
      </c>
      <c r="AI69" s="205">
        <f t="shared" si="5"/>
        <v>0</v>
      </c>
      <c r="AJ69" s="205">
        <v>0</v>
      </c>
      <c r="AK69" s="183" t="s">
        <v>38</v>
      </c>
      <c r="AL69" s="183"/>
      <c r="AM69" s="183"/>
      <c r="AN69" s="183" t="s">
        <v>35</v>
      </c>
      <c r="AO69" s="183" t="s">
        <v>35</v>
      </c>
      <c r="AP69" s="183" t="s">
        <v>35</v>
      </c>
      <c r="AQ69" s="183" t="s">
        <v>35</v>
      </c>
      <c r="AR69" s="183" t="s">
        <v>35</v>
      </c>
      <c r="AS69" s="183" t="s">
        <v>1750</v>
      </c>
      <c r="AT69" s="183"/>
      <c r="AU69" s="183"/>
      <c r="AV69" s="183"/>
      <c r="AW69" s="183"/>
      <c r="AX69" s="183"/>
      <c r="AY69" s="183"/>
      <c r="AZ69" s="183"/>
      <c r="BA69" s="183"/>
      <c r="BB69" s="183" t="s">
        <v>38</v>
      </c>
      <c r="BC69" s="183">
        <v>6.75</v>
      </c>
      <c r="BD69" s="183">
        <v>6.75</v>
      </c>
      <c r="BE69" s="183"/>
      <c r="BF69" s="210" t="s">
        <v>38</v>
      </c>
      <c r="BG69" s="183" t="s">
        <v>1751</v>
      </c>
      <c r="BH69" s="183"/>
      <c r="BI69" s="183" t="s">
        <v>1502</v>
      </c>
      <c r="BJ69" s="183" t="s">
        <v>1609</v>
      </c>
      <c r="BK69" s="183"/>
      <c r="BL69" s="183"/>
      <c r="BM69" s="183"/>
      <c r="BN69" s="183"/>
      <c r="BO69" s="183"/>
      <c r="BP69" s="183" t="s">
        <v>1749</v>
      </c>
      <c r="BQ69" s="183" t="s">
        <v>146</v>
      </c>
    </row>
    <row r="70" spans="1:69" x14ac:dyDescent="0.25">
      <c r="A70" s="209">
        <v>662</v>
      </c>
      <c r="B70" s="183" t="s">
        <v>67</v>
      </c>
      <c r="C70" s="183" t="s">
        <v>114</v>
      </c>
      <c r="D70" s="183">
        <v>39298</v>
      </c>
      <c r="E70" s="210" t="s">
        <v>198</v>
      </c>
      <c r="F70" s="183" t="s">
        <v>313</v>
      </c>
      <c r="G70" s="183" t="s">
        <v>1752</v>
      </c>
      <c r="I70" s="210" t="s">
        <v>1691</v>
      </c>
      <c r="J70" s="183" t="s">
        <v>312</v>
      </c>
      <c r="K70" s="183" t="s">
        <v>66</v>
      </c>
      <c r="L70" s="205">
        <v>400000000</v>
      </c>
      <c r="M70" s="205">
        <v>400000000</v>
      </c>
      <c r="N70" s="205"/>
      <c r="O70" s="205"/>
      <c r="P70" s="205"/>
      <c r="Q70" s="205"/>
      <c r="R70" s="205"/>
      <c r="S70" s="205"/>
      <c r="T70" s="205">
        <f>(M70+N70+O70+P70+Q70)</f>
        <v>400000000</v>
      </c>
      <c r="U70" s="205">
        <f>L70-T70</f>
        <v>0</v>
      </c>
      <c r="V70" s="205"/>
      <c r="W70" s="205">
        <v>340000000</v>
      </c>
      <c r="X70" s="205">
        <v>180000000</v>
      </c>
      <c r="Y70" s="205"/>
      <c r="Z70" s="205"/>
      <c r="AA70" s="205"/>
      <c r="AB70" s="206"/>
      <c r="AC70" s="205"/>
      <c r="AD70" s="205">
        <v>160000000</v>
      </c>
      <c r="AE70" s="205"/>
      <c r="AF70" s="2"/>
      <c r="AG70" s="1"/>
      <c r="AH70" s="205">
        <f t="shared" si="6"/>
        <v>340000000</v>
      </c>
      <c r="AI70" s="205">
        <f t="shared" si="5"/>
        <v>0</v>
      </c>
      <c r="AJ70" s="205">
        <v>0</v>
      </c>
      <c r="AK70" s="183" t="s">
        <v>35</v>
      </c>
      <c r="AL70" s="183"/>
      <c r="AM70" s="183"/>
      <c r="AN70" s="183" t="s">
        <v>35</v>
      </c>
      <c r="AO70" s="183" t="s">
        <v>35</v>
      </c>
      <c r="AP70" s="183" t="s">
        <v>35</v>
      </c>
      <c r="AQ70" s="183" t="s">
        <v>35</v>
      </c>
      <c r="AR70" s="183" t="s">
        <v>35</v>
      </c>
      <c r="AS70" s="183"/>
      <c r="AT70" s="183"/>
      <c r="AU70" s="183"/>
      <c r="AV70" s="183" t="s">
        <v>1753</v>
      </c>
      <c r="AW70" s="183"/>
      <c r="AX70" s="183"/>
      <c r="AY70" s="183"/>
      <c r="AZ70" s="183"/>
      <c r="BA70" s="183"/>
      <c r="BB70" s="183" t="s">
        <v>35</v>
      </c>
      <c r="BC70" s="183"/>
      <c r="BD70" s="183"/>
      <c r="BE70" s="183"/>
      <c r="BF70" s="183" t="s">
        <v>38</v>
      </c>
      <c r="BG70" s="183" t="s">
        <v>1754</v>
      </c>
      <c r="BH70" s="183"/>
      <c r="BI70" s="183" t="s">
        <v>1501</v>
      </c>
      <c r="BJ70" s="183" t="s">
        <v>1741</v>
      </c>
      <c r="BK70" s="183" t="s">
        <v>1755</v>
      </c>
      <c r="BL70" s="183" t="s">
        <v>1756</v>
      </c>
      <c r="BM70" s="183" t="s">
        <v>1757</v>
      </c>
      <c r="BN70" s="183" t="s">
        <v>1758</v>
      </c>
      <c r="BO70" s="183"/>
      <c r="BP70" s="183" t="s">
        <v>313</v>
      </c>
      <c r="BQ70" s="183" t="s">
        <v>1752</v>
      </c>
    </row>
    <row r="71" spans="1:69" x14ac:dyDescent="0.25">
      <c r="A71" s="204">
        <v>538</v>
      </c>
      <c r="B71" s="183" t="s">
        <v>67</v>
      </c>
      <c r="C71" s="183" t="s">
        <v>564</v>
      </c>
      <c r="D71" s="183">
        <v>293346</v>
      </c>
      <c r="E71" s="183" t="s">
        <v>51</v>
      </c>
      <c r="F71" s="183" t="s">
        <v>51</v>
      </c>
      <c r="G71" s="183" t="s">
        <v>1759</v>
      </c>
      <c r="I71" s="183" t="s">
        <v>466</v>
      </c>
      <c r="J71" s="183" t="s">
        <v>467</v>
      </c>
      <c r="K71" s="183" t="s">
        <v>309</v>
      </c>
      <c r="L71" s="205">
        <v>300000000</v>
      </c>
      <c r="M71" s="205">
        <v>270000000</v>
      </c>
      <c r="N71" s="221">
        <v>30000000</v>
      </c>
      <c r="O71" s="205"/>
      <c r="P71" s="205"/>
      <c r="Q71" s="205"/>
      <c r="R71" s="205"/>
      <c r="S71" s="205"/>
      <c r="T71" s="205">
        <f>(M71+N71+O71+P71+Q71)</f>
        <v>300000000</v>
      </c>
      <c r="U71" s="205">
        <f>L71-T71</f>
        <v>0</v>
      </c>
      <c r="V71" s="205">
        <v>300000000</v>
      </c>
      <c r="W71" s="205">
        <v>270000000</v>
      </c>
      <c r="X71" s="205">
        <v>94500000</v>
      </c>
      <c r="Y71" s="205">
        <v>94500000</v>
      </c>
      <c r="Z71" s="205"/>
      <c r="AA71" s="205"/>
      <c r="AB71" s="206"/>
      <c r="AC71" s="205"/>
      <c r="AD71" s="205">
        <v>81000000</v>
      </c>
      <c r="AE71" s="205"/>
      <c r="AF71" s="2"/>
      <c r="AG71" s="1"/>
      <c r="AH71" s="205">
        <f t="shared" si="6"/>
        <v>270000000</v>
      </c>
      <c r="AI71" s="205">
        <f t="shared" si="5"/>
        <v>0</v>
      </c>
      <c r="AJ71" s="205">
        <v>0</v>
      </c>
      <c r="AK71" s="183" t="s">
        <v>38</v>
      </c>
      <c r="AL71" s="183"/>
      <c r="AM71" s="183"/>
      <c r="AN71" s="183"/>
      <c r="AO71" s="183"/>
      <c r="AP71" s="183"/>
      <c r="AQ71" s="183"/>
      <c r="AR71" s="183"/>
      <c r="AS71" s="183" t="s">
        <v>1760</v>
      </c>
      <c r="AT71" s="183"/>
      <c r="AU71" s="183"/>
      <c r="AV71" s="183" t="s">
        <v>1761</v>
      </c>
      <c r="AW71" s="183"/>
      <c r="AX71" s="183"/>
      <c r="AY71" s="183"/>
      <c r="AZ71" s="183"/>
      <c r="BA71" s="183"/>
      <c r="BB71" s="183" t="s">
        <v>38</v>
      </c>
      <c r="BC71" s="183">
        <v>7.66</v>
      </c>
      <c r="BD71" s="183"/>
      <c r="BE71" s="183"/>
      <c r="BF71" s="183" t="s">
        <v>38</v>
      </c>
      <c r="BG71" s="183" t="s">
        <v>1762</v>
      </c>
      <c r="BH71" s="183"/>
      <c r="BI71" s="183" t="s">
        <v>1505</v>
      </c>
      <c r="BJ71" s="183" t="s">
        <v>1763</v>
      </c>
      <c r="BK71" s="183" t="s">
        <v>1764</v>
      </c>
      <c r="BL71" s="183" t="s">
        <v>1765</v>
      </c>
      <c r="BM71" s="183" t="s">
        <v>1766</v>
      </c>
      <c r="BN71" s="183"/>
      <c r="BO71" s="183"/>
      <c r="BP71" s="183" t="s">
        <v>51</v>
      </c>
      <c r="BQ71" s="183" t="s">
        <v>1759</v>
      </c>
    </row>
    <row r="73" spans="1:69" x14ac:dyDescent="0.25">
      <c r="A73" s="209">
        <v>556</v>
      </c>
      <c r="B73" s="183" t="s">
        <v>67</v>
      </c>
      <c r="C73" s="183" t="s">
        <v>561</v>
      </c>
      <c r="D73" s="183" t="s">
        <v>534</v>
      </c>
      <c r="E73" s="210" t="s">
        <v>456</v>
      </c>
      <c r="F73" s="183" t="s">
        <v>1767</v>
      </c>
      <c r="G73" s="183" t="s">
        <v>1768</v>
      </c>
      <c r="I73" s="183" t="s">
        <v>535</v>
      </c>
      <c r="J73" s="183" t="s">
        <v>536</v>
      </c>
      <c r="K73" s="183" t="s">
        <v>258</v>
      </c>
      <c r="L73" s="205">
        <v>388000000</v>
      </c>
      <c r="M73" s="205">
        <v>194000000</v>
      </c>
      <c r="N73" s="205"/>
      <c r="O73" s="205"/>
      <c r="P73" s="205"/>
      <c r="Q73" s="205"/>
      <c r="R73" s="205"/>
      <c r="S73" s="205">
        <v>6000000</v>
      </c>
      <c r="T73" s="205">
        <f>(M73+N73+O73+P73+Q73)</f>
        <v>194000000</v>
      </c>
      <c r="U73" s="205">
        <f>L73-T73</f>
        <v>194000000</v>
      </c>
      <c r="V73" s="205">
        <v>388000000</v>
      </c>
      <c r="W73" s="205">
        <v>337560000</v>
      </c>
      <c r="X73" s="205">
        <v>180000000</v>
      </c>
      <c r="Y73" s="205"/>
      <c r="Z73" s="205"/>
      <c r="AA73" s="205"/>
      <c r="AB73" s="205"/>
      <c r="AC73" s="205"/>
      <c r="AD73" s="205"/>
      <c r="AE73" s="205"/>
      <c r="AF73" s="205"/>
      <c r="AG73" s="205"/>
      <c r="AH73" s="205">
        <f t="shared" ref="AH73:AH94" si="7">X73+Y73+Z73+AA73+AB73+AC73+AD73+AE73</f>
        <v>180000000</v>
      </c>
      <c r="AI73" s="205">
        <f>W73-AH73-AF73-AG73</f>
        <v>157560000</v>
      </c>
      <c r="AJ73" s="205">
        <f>AH73-T73</f>
        <v>-14000000</v>
      </c>
      <c r="AK73" s="183" t="s">
        <v>35</v>
      </c>
      <c r="AL73" s="183"/>
      <c r="AM73" s="183"/>
      <c r="AN73" s="183" t="s">
        <v>35</v>
      </c>
      <c r="AO73" s="183" t="s">
        <v>35</v>
      </c>
      <c r="AP73" s="183" t="s">
        <v>35</v>
      </c>
      <c r="AQ73" s="183" t="s">
        <v>35</v>
      </c>
      <c r="AR73" s="183" t="s">
        <v>35</v>
      </c>
      <c r="AS73" s="183" t="s">
        <v>1769</v>
      </c>
      <c r="AT73" s="183"/>
      <c r="AU73" s="183"/>
      <c r="AV73" s="183"/>
      <c r="AW73" s="183"/>
      <c r="AX73" s="183"/>
      <c r="AY73" s="183"/>
      <c r="AZ73" s="183"/>
      <c r="BA73" s="183"/>
      <c r="BB73" s="183" t="s">
        <v>38</v>
      </c>
      <c r="BC73" s="183">
        <v>8</v>
      </c>
      <c r="BD73" s="183">
        <v>4</v>
      </c>
      <c r="BE73" s="183">
        <v>2.4</v>
      </c>
      <c r="BF73" s="210" t="s">
        <v>38</v>
      </c>
      <c r="BG73" s="183" t="s">
        <v>1770</v>
      </c>
      <c r="BH73" s="183"/>
      <c r="BI73" s="183" t="s">
        <v>1501</v>
      </c>
      <c r="BJ73" s="183" t="s">
        <v>1595</v>
      </c>
      <c r="BK73" s="183" t="s">
        <v>110</v>
      </c>
      <c r="BL73" s="183" t="s">
        <v>149</v>
      </c>
      <c r="BM73" s="183" t="s">
        <v>340</v>
      </c>
      <c r="BN73" s="183" t="s">
        <v>1771</v>
      </c>
      <c r="BO73" s="183"/>
      <c r="BP73" s="183" t="s">
        <v>1767</v>
      </c>
      <c r="BQ73" s="183" t="s">
        <v>1768</v>
      </c>
    </row>
    <row r="74" spans="1:69" x14ac:dyDescent="0.25">
      <c r="A74" s="204">
        <v>496</v>
      </c>
      <c r="B74" s="183" t="s">
        <v>67</v>
      </c>
      <c r="C74" s="183" t="s">
        <v>551</v>
      </c>
      <c r="D74" s="183" t="s">
        <v>546</v>
      </c>
      <c r="E74" s="183" t="s">
        <v>769</v>
      </c>
      <c r="F74" s="183" t="s">
        <v>1772</v>
      </c>
      <c r="G74" s="183" t="s">
        <v>1773</v>
      </c>
      <c r="I74" s="183" t="s">
        <v>1774</v>
      </c>
      <c r="J74" s="183" t="s">
        <v>547</v>
      </c>
      <c r="K74" s="183" t="s">
        <v>1775</v>
      </c>
      <c r="L74" s="205">
        <v>100000000</v>
      </c>
      <c r="M74" s="205">
        <v>97000000</v>
      </c>
      <c r="N74" s="205"/>
      <c r="O74" s="205"/>
      <c r="P74" s="205"/>
      <c r="Q74" s="205"/>
      <c r="R74" s="205"/>
      <c r="S74" s="205"/>
      <c r="T74" s="205">
        <f>(M74+N74+O74+P74+Q74)</f>
        <v>97000000</v>
      </c>
      <c r="U74" s="205">
        <v>0</v>
      </c>
      <c r="V74" s="205">
        <v>100000000</v>
      </c>
      <c r="W74" s="205">
        <v>90000000</v>
      </c>
      <c r="X74" s="205"/>
      <c r="Y74" s="205"/>
      <c r="Z74" s="205"/>
      <c r="AA74" s="205"/>
      <c r="AB74" s="205"/>
      <c r="AC74" s="205"/>
      <c r="AD74" s="205">
        <v>87300000</v>
      </c>
      <c r="AE74" s="205"/>
      <c r="AF74" s="205"/>
      <c r="AG74" s="205"/>
      <c r="AH74" s="205">
        <f t="shared" si="7"/>
        <v>87300000</v>
      </c>
      <c r="AI74" s="205">
        <v>0</v>
      </c>
      <c r="AJ74" s="205">
        <v>0</v>
      </c>
      <c r="AK74" s="183" t="s">
        <v>35</v>
      </c>
      <c r="AL74" s="183"/>
      <c r="AM74" s="183"/>
      <c r="AN74" s="183" t="s">
        <v>1581</v>
      </c>
      <c r="AO74" s="183" t="s">
        <v>1581</v>
      </c>
      <c r="AP74" s="183" t="s">
        <v>1581</v>
      </c>
      <c r="AQ74" s="183" t="s">
        <v>1581</v>
      </c>
      <c r="AR74" s="183" t="s">
        <v>1581</v>
      </c>
      <c r="AS74" s="183" t="s">
        <v>57</v>
      </c>
      <c r="AT74" s="183"/>
      <c r="AU74" s="183"/>
      <c r="AV74" s="183" t="s">
        <v>66</v>
      </c>
      <c r="AW74" s="183"/>
      <c r="AX74" s="183"/>
      <c r="AY74" s="183"/>
      <c r="AZ74" s="183"/>
      <c r="BA74" s="183"/>
      <c r="BB74" s="183" t="s">
        <v>38</v>
      </c>
      <c r="BC74" s="183">
        <v>4.5</v>
      </c>
      <c r="BD74" s="183">
        <v>3.15</v>
      </c>
      <c r="BE74" s="183">
        <v>1.8</v>
      </c>
      <c r="BF74" s="183" t="s">
        <v>38</v>
      </c>
      <c r="BG74" s="183" t="s">
        <v>1776</v>
      </c>
      <c r="BH74" s="183"/>
      <c r="BI74" s="183" t="s">
        <v>1502</v>
      </c>
      <c r="BJ74" s="183" t="s">
        <v>1665</v>
      </c>
      <c r="BK74" s="183" t="s">
        <v>1777</v>
      </c>
      <c r="BL74" s="183"/>
      <c r="BM74" s="183"/>
      <c r="BN74" s="183"/>
      <c r="BO74" s="183"/>
      <c r="BP74" s="183" t="s">
        <v>1772</v>
      </c>
      <c r="BQ74" s="183" t="s">
        <v>1773</v>
      </c>
    </row>
    <row r="75" spans="1:69" x14ac:dyDescent="0.25">
      <c r="A75" s="204">
        <v>787</v>
      </c>
      <c r="B75" s="183" t="s">
        <v>67</v>
      </c>
      <c r="C75" s="183" t="s">
        <v>559</v>
      </c>
      <c r="D75" s="9" t="s">
        <v>368</v>
      </c>
      <c r="E75" s="183" t="s">
        <v>369</v>
      </c>
      <c r="F75" s="183" t="s">
        <v>1683</v>
      </c>
      <c r="G75" s="183" t="s">
        <v>1778</v>
      </c>
      <c r="I75" s="183" t="s">
        <v>1743</v>
      </c>
      <c r="J75" s="183" t="s">
        <v>370</v>
      </c>
      <c r="K75" s="183" t="s">
        <v>79</v>
      </c>
      <c r="L75" s="2">
        <v>400000000</v>
      </c>
      <c r="M75" s="12">
        <v>400000000</v>
      </c>
      <c r="N75" s="2"/>
      <c r="O75" s="2"/>
      <c r="P75" s="2"/>
      <c r="Q75" s="2"/>
      <c r="R75" s="2"/>
      <c r="S75" s="2"/>
      <c r="T75" s="205">
        <f>(M75+N75+O75+P75+Q75)</f>
        <v>400000000</v>
      </c>
      <c r="U75" s="205">
        <f>L75-T75</f>
        <v>0</v>
      </c>
      <c r="V75" s="205">
        <v>385000000</v>
      </c>
      <c r="W75" s="205">
        <v>346500000</v>
      </c>
      <c r="X75" s="2">
        <v>327250000</v>
      </c>
      <c r="Y75" s="2"/>
      <c r="Z75" s="2"/>
      <c r="AA75" s="2"/>
      <c r="AB75" s="206"/>
      <c r="AC75" s="2"/>
      <c r="AD75" s="2"/>
      <c r="AE75" s="2"/>
      <c r="AF75" s="2">
        <v>19250000</v>
      </c>
      <c r="AG75" s="2"/>
      <c r="AH75" s="205">
        <f t="shared" si="7"/>
        <v>327250000</v>
      </c>
      <c r="AI75" s="205">
        <f t="shared" ref="AI75:AI94" si="8">W75-AH75-AF75-AG75</f>
        <v>0</v>
      </c>
      <c r="AJ75" s="205">
        <f>AH75-T75</f>
        <v>-72750000</v>
      </c>
      <c r="AK75" s="9" t="s">
        <v>38</v>
      </c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 t="s">
        <v>38</v>
      </c>
      <c r="BG75" s="8" t="s">
        <v>1779</v>
      </c>
      <c r="BH75" s="8"/>
      <c r="BI75" s="8"/>
      <c r="BJ75" s="8"/>
      <c r="BK75" s="9" t="s">
        <v>57</v>
      </c>
      <c r="BL75" s="9" t="s">
        <v>71</v>
      </c>
      <c r="BM75" s="8"/>
      <c r="BN75" s="8"/>
      <c r="BO75" s="9"/>
      <c r="BP75" s="183" t="s">
        <v>1683</v>
      </c>
      <c r="BQ75" s="183" t="s">
        <v>1778</v>
      </c>
    </row>
    <row r="76" spans="1:69" x14ac:dyDescent="0.25">
      <c r="A76" s="215">
        <v>780</v>
      </c>
      <c r="B76" s="9" t="s">
        <v>67</v>
      </c>
      <c r="C76" s="183" t="s">
        <v>577</v>
      </c>
      <c r="D76" s="9" t="s">
        <v>401</v>
      </c>
      <c r="E76" s="9" t="s">
        <v>670</v>
      </c>
      <c r="F76" s="9"/>
      <c r="G76" s="9"/>
      <c r="I76" s="9" t="s">
        <v>1780</v>
      </c>
      <c r="J76" s="9" t="s">
        <v>402</v>
      </c>
      <c r="K76" s="9" t="s">
        <v>152</v>
      </c>
      <c r="L76" s="2">
        <v>300000000</v>
      </c>
      <c r="M76" s="12">
        <v>300000000</v>
      </c>
      <c r="N76" s="2"/>
      <c r="O76" s="2"/>
      <c r="P76" s="2"/>
      <c r="Q76" s="2"/>
      <c r="R76" s="2"/>
      <c r="S76" s="2"/>
      <c r="T76" s="205">
        <f>(M76+N76+O76+P76+Q76)</f>
        <v>300000000</v>
      </c>
      <c r="U76" s="205">
        <f>L76-T76</f>
        <v>0</v>
      </c>
      <c r="V76" s="2">
        <v>300000000</v>
      </c>
      <c r="W76" s="2">
        <v>270000000</v>
      </c>
      <c r="X76" s="2">
        <v>67500000</v>
      </c>
      <c r="Y76" s="2">
        <v>202500000</v>
      </c>
      <c r="Z76" s="2"/>
      <c r="AA76" s="2"/>
      <c r="AB76" s="206"/>
      <c r="AC76" s="2"/>
      <c r="AD76" s="2"/>
      <c r="AE76" s="2"/>
      <c r="AF76" s="2"/>
      <c r="AG76" s="2"/>
      <c r="AH76" s="205">
        <f t="shared" si="7"/>
        <v>270000000</v>
      </c>
      <c r="AI76" s="205">
        <f t="shared" si="8"/>
        <v>0</v>
      </c>
      <c r="AJ76" s="205">
        <f>AH76-T76</f>
        <v>-30000000</v>
      </c>
      <c r="AK76" s="9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 t="s">
        <v>38</v>
      </c>
      <c r="BG76" s="8" t="s">
        <v>1781</v>
      </c>
      <c r="BH76" s="8"/>
      <c r="BI76" s="8"/>
      <c r="BJ76" s="8"/>
      <c r="BK76" s="8"/>
      <c r="BL76" s="229"/>
      <c r="BM76" s="229"/>
      <c r="BN76" s="229"/>
      <c r="BO76" s="9"/>
      <c r="BP76" s="9"/>
      <c r="BQ76" s="9"/>
    </row>
    <row r="77" spans="1:69" x14ac:dyDescent="0.25">
      <c r="A77" s="209">
        <v>217</v>
      </c>
      <c r="B77" s="183" t="s">
        <v>31</v>
      </c>
      <c r="C77" s="314" t="s">
        <v>577</v>
      </c>
      <c r="D77" s="207" t="s">
        <v>169</v>
      </c>
      <c r="E77" s="219" t="s">
        <v>171</v>
      </c>
      <c r="F77" s="183" t="s">
        <v>171</v>
      </c>
      <c r="G77" s="183" t="s">
        <v>146</v>
      </c>
      <c r="I77" s="210" t="s">
        <v>1782</v>
      </c>
      <c r="J77" s="183" t="s">
        <v>170</v>
      </c>
      <c r="K77" s="183" t="s">
        <v>66</v>
      </c>
      <c r="L77" s="316">
        <v>479000000</v>
      </c>
      <c r="M77" s="316">
        <v>239500000</v>
      </c>
      <c r="N77" s="316">
        <v>239500000</v>
      </c>
      <c r="O77" s="316"/>
      <c r="P77" s="316"/>
      <c r="Q77" s="316"/>
      <c r="R77" s="316"/>
      <c r="S77" s="316"/>
      <c r="T77" s="316">
        <f>(M77+N77+O77+P77+Q77)</f>
        <v>479000000</v>
      </c>
      <c r="U77" s="316">
        <f>L77-T77</f>
        <v>0</v>
      </c>
      <c r="V77" s="205">
        <v>50000000</v>
      </c>
      <c r="W77" s="205">
        <v>45000000</v>
      </c>
      <c r="X77" s="205"/>
      <c r="Y77" s="205"/>
      <c r="Z77" s="205"/>
      <c r="AA77" s="205"/>
      <c r="AB77" s="206"/>
      <c r="AC77" s="205"/>
      <c r="AD77" s="205">
        <v>45000000</v>
      </c>
      <c r="AE77" s="205"/>
      <c r="AF77" s="205"/>
      <c r="AG77" s="205"/>
      <c r="AH77" s="205">
        <f t="shared" si="7"/>
        <v>45000000</v>
      </c>
      <c r="AI77" s="205">
        <f t="shared" si="8"/>
        <v>0</v>
      </c>
      <c r="AJ77" s="316">
        <f>AH77+AH78+AH79+AH80+AH81-T77</f>
        <v>-16394000</v>
      </c>
      <c r="AK77" s="183" t="s">
        <v>35</v>
      </c>
      <c r="AL77" s="183"/>
      <c r="AM77" s="183"/>
      <c r="AN77" s="183" t="s">
        <v>35</v>
      </c>
      <c r="AO77" s="183" t="s">
        <v>35</v>
      </c>
      <c r="AP77" s="183" t="s">
        <v>35</v>
      </c>
      <c r="AQ77" s="183" t="s">
        <v>35</v>
      </c>
      <c r="AR77" s="183" t="s">
        <v>35</v>
      </c>
      <c r="AS77" s="183"/>
      <c r="AT77" s="183"/>
      <c r="AU77" s="183"/>
      <c r="AV77" s="183"/>
      <c r="AW77" s="183"/>
      <c r="AX77" s="183"/>
      <c r="AY77" s="183"/>
      <c r="AZ77" s="183"/>
      <c r="BA77" s="183"/>
      <c r="BB77" s="183" t="s">
        <v>35</v>
      </c>
      <c r="BC77" s="183"/>
      <c r="BD77" s="183"/>
      <c r="BE77" s="183"/>
      <c r="BF77" s="183"/>
      <c r="BG77" s="183"/>
      <c r="BH77" s="183"/>
      <c r="BI77" s="183" t="s">
        <v>1501</v>
      </c>
      <c r="BJ77" s="183" t="s">
        <v>1741</v>
      </c>
      <c r="BK77" s="200"/>
      <c r="BL77" s="183"/>
      <c r="BM77" s="183"/>
      <c r="BN77" s="183"/>
      <c r="BO77" s="183"/>
      <c r="BP77" s="183" t="s">
        <v>171</v>
      </c>
      <c r="BQ77" s="183" t="s">
        <v>146</v>
      </c>
    </row>
    <row r="78" spans="1:69" x14ac:dyDescent="0.25">
      <c r="A78" s="204">
        <v>452</v>
      </c>
      <c r="B78" s="183" t="s">
        <v>67</v>
      </c>
      <c r="C78" s="320"/>
      <c r="D78" s="222"/>
      <c r="E78" s="230" t="s">
        <v>171</v>
      </c>
      <c r="F78" s="183" t="s">
        <v>171</v>
      </c>
      <c r="G78" s="183" t="s">
        <v>146</v>
      </c>
      <c r="I78" s="183" t="s">
        <v>243</v>
      </c>
      <c r="J78" s="183" t="s">
        <v>244</v>
      </c>
      <c r="K78" s="183" t="s">
        <v>245</v>
      </c>
      <c r="L78" s="321"/>
      <c r="M78" s="321"/>
      <c r="N78" s="321"/>
      <c r="O78" s="321"/>
      <c r="P78" s="321"/>
      <c r="Q78" s="321"/>
      <c r="R78" s="321"/>
      <c r="S78" s="321"/>
      <c r="T78" s="321"/>
      <c r="U78" s="321"/>
      <c r="V78" s="205"/>
      <c r="W78" s="205">
        <v>78000000</v>
      </c>
      <c r="X78" s="2"/>
      <c r="Y78" s="205"/>
      <c r="Z78" s="205"/>
      <c r="AA78" s="205"/>
      <c r="AB78" s="206"/>
      <c r="AC78" s="205"/>
      <c r="AD78" s="205">
        <v>78000000</v>
      </c>
      <c r="AE78" s="205"/>
      <c r="AF78" s="1"/>
      <c r="AG78" s="1"/>
      <c r="AH78" s="205">
        <f t="shared" si="7"/>
        <v>78000000</v>
      </c>
      <c r="AI78" s="205">
        <f t="shared" si="8"/>
        <v>0</v>
      </c>
      <c r="AJ78" s="321"/>
      <c r="AK78" s="183" t="s">
        <v>35</v>
      </c>
      <c r="AL78" s="183"/>
      <c r="AM78" s="183"/>
      <c r="AN78" s="183" t="s">
        <v>1581</v>
      </c>
      <c r="AO78" s="183" t="s">
        <v>1581</v>
      </c>
      <c r="AP78" s="183" t="s">
        <v>1581</v>
      </c>
      <c r="AQ78" s="183">
        <v>20000000</v>
      </c>
      <c r="AR78" s="183" t="s">
        <v>1581</v>
      </c>
      <c r="AS78" s="183" t="s">
        <v>1783</v>
      </c>
      <c r="AT78" s="183"/>
      <c r="AU78" s="183"/>
      <c r="AV78" s="183"/>
      <c r="AW78" s="183"/>
      <c r="AX78" s="183"/>
      <c r="AY78" s="183"/>
      <c r="AZ78" s="183"/>
      <c r="BA78" s="183"/>
      <c r="BB78" s="183" t="s">
        <v>38</v>
      </c>
      <c r="BC78" s="183">
        <v>5</v>
      </c>
      <c r="BD78" s="183">
        <v>5</v>
      </c>
      <c r="BE78" s="183"/>
      <c r="BF78" s="183" t="s">
        <v>38</v>
      </c>
      <c r="BG78" s="183" t="s">
        <v>1784</v>
      </c>
      <c r="BH78" s="183"/>
      <c r="BI78" s="183" t="s">
        <v>1502</v>
      </c>
      <c r="BJ78" s="183" t="s">
        <v>1785</v>
      </c>
      <c r="BK78" s="183" t="s">
        <v>1786</v>
      </c>
      <c r="BL78" s="183"/>
      <c r="BM78" s="183"/>
      <c r="BN78" s="183"/>
      <c r="BO78" s="183"/>
      <c r="BP78" s="183" t="s">
        <v>171</v>
      </c>
      <c r="BQ78" s="183" t="s">
        <v>146</v>
      </c>
    </row>
    <row r="79" spans="1:69" x14ac:dyDescent="0.25">
      <c r="A79" s="204">
        <v>529</v>
      </c>
      <c r="B79" s="183" t="s">
        <v>67</v>
      </c>
      <c r="C79" s="320"/>
      <c r="D79" s="222"/>
      <c r="E79" s="230" t="s">
        <v>171</v>
      </c>
      <c r="F79" s="183" t="s">
        <v>171</v>
      </c>
      <c r="G79" s="183" t="s">
        <v>146</v>
      </c>
      <c r="I79" s="183" t="s">
        <v>461</v>
      </c>
      <c r="J79" s="183" t="s">
        <v>462</v>
      </c>
      <c r="K79" s="183" t="s">
        <v>79</v>
      </c>
      <c r="L79" s="321"/>
      <c r="M79" s="321"/>
      <c r="N79" s="321"/>
      <c r="O79" s="321"/>
      <c r="P79" s="321"/>
      <c r="Q79" s="321"/>
      <c r="R79" s="321"/>
      <c r="S79" s="321"/>
      <c r="T79" s="321"/>
      <c r="U79" s="321"/>
      <c r="V79" s="205">
        <v>52340000</v>
      </c>
      <c r="W79" s="205">
        <v>47106000</v>
      </c>
      <c r="X79" s="2"/>
      <c r="Y79" s="205"/>
      <c r="Z79" s="205"/>
      <c r="AA79" s="205"/>
      <c r="AB79" s="206"/>
      <c r="AC79" s="205"/>
      <c r="AD79" s="205">
        <v>47106000</v>
      </c>
      <c r="AE79" s="205"/>
      <c r="AF79" s="1"/>
      <c r="AG79" s="1"/>
      <c r="AH79" s="205">
        <f t="shared" si="7"/>
        <v>47106000</v>
      </c>
      <c r="AI79" s="205">
        <f t="shared" si="8"/>
        <v>0</v>
      </c>
      <c r="AJ79" s="321"/>
      <c r="AK79" s="183" t="s">
        <v>35</v>
      </c>
      <c r="AL79" s="183"/>
      <c r="AM79" s="183"/>
      <c r="AN79" s="183" t="s">
        <v>35</v>
      </c>
      <c r="AO79" s="183" t="s">
        <v>35</v>
      </c>
      <c r="AP79" s="183" t="s">
        <v>35</v>
      </c>
      <c r="AQ79" s="183" t="s">
        <v>35</v>
      </c>
      <c r="AR79" s="183" t="s">
        <v>35</v>
      </c>
      <c r="AS79" s="183" t="s">
        <v>1787</v>
      </c>
      <c r="AT79" s="183"/>
      <c r="AU79" s="183"/>
      <c r="AV79" s="183" t="s">
        <v>1788</v>
      </c>
      <c r="AW79" s="183"/>
      <c r="AX79" s="183"/>
      <c r="AY79" s="183"/>
      <c r="AZ79" s="183"/>
      <c r="BA79" s="183"/>
      <c r="BB79" s="183" t="s">
        <v>35</v>
      </c>
      <c r="BC79" s="183">
        <v>4.75</v>
      </c>
      <c r="BD79" s="183"/>
      <c r="BE79" s="183"/>
      <c r="BF79" s="183" t="s">
        <v>38</v>
      </c>
      <c r="BG79" s="183" t="s">
        <v>1789</v>
      </c>
      <c r="BH79" s="183"/>
      <c r="BI79" s="183" t="s">
        <v>1502</v>
      </c>
      <c r="BJ79" s="183" t="s">
        <v>1665</v>
      </c>
      <c r="BK79" s="183"/>
      <c r="BL79" s="183"/>
      <c r="BM79" s="183"/>
      <c r="BN79" s="183"/>
      <c r="BO79" s="183"/>
      <c r="BP79" s="183" t="s">
        <v>171</v>
      </c>
      <c r="BQ79" s="183" t="s">
        <v>146</v>
      </c>
    </row>
    <row r="80" spans="1:69" x14ac:dyDescent="0.25">
      <c r="A80" s="209">
        <v>560</v>
      </c>
      <c r="B80" s="183" t="s">
        <v>67</v>
      </c>
      <c r="C80" s="320"/>
      <c r="D80" s="222"/>
      <c r="E80" s="230" t="s">
        <v>171</v>
      </c>
      <c r="F80" s="183" t="s">
        <v>171</v>
      </c>
      <c r="G80" s="183" t="s">
        <v>146</v>
      </c>
      <c r="I80" s="210" t="s">
        <v>461</v>
      </c>
      <c r="J80" s="183" t="s">
        <v>494</v>
      </c>
      <c r="K80" s="183" t="s">
        <v>79</v>
      </c>
      <c r="L80" s="321"/>
      <c r="M80" s="321"/>
      <c r="N80" s="321"/>
      <c r="O80" s="321"/>
      <c r="P80" s="321"/>
      <c r="Q80" s="321"/>
      <c r="R80" s="321"/>
      <c r="S80" s="321"/>
      <c r="T80" s="321"/>
      <c r="U80" s="321"/>
      <c r="V80" s="205">
        <v>250000000</v>
      </c>
      <c r="W80" s="205">
        <v>225000000</v>
      </c>
      <c r="X80" s="2"/>
      <c r="Y80" s="205"/>
      <c r="Z80" s="205"/>
      <c r="AA80" s="205"/>
      <c r="AB80" s="206"/>
      <c r="AC80" s="205"/>
      <c r="AD80" s="205">
        <v>225000000</v>
      </c>
      <c r="AE80" s="205"/>
      <c r="AF80" s="1"/>
      <c r="AG80" s="1"/>
      <c r="AH80" s="205">
        <f t="shared" si="7"/>
        <v>225000000</v>
      </c>
      <c r="AI80" s="205">
        <f t="shared" si="8"/>
        <v>0</v>
      </c>
      <c r="AJ80" s="321"/>
      <c r="AK80" s="183" t="s">
        <v>35</v>
      </c>
      <c r="AL80" s="183"/>
      <c r="AM80" s="183"/>
      <c r="AN80" s="183" t="s">
        <v>35</v>
      </c>
      <c r="AO80" s="183" t="s">
        <v>35</v>
      </c>
      <c r="AP80" s="183" t="s">
        <v>35</v>
      </c>
      <c r="AQ80" s="183" t="s">
        <v>35</v>
      </c>
      <c r="AR80" s="183" t="s">
        <v>35</v>
      </c>
      <c r="AS80" s="183" t="s">
        <v>48</v>
      </c>
      <c r="AT80" s="183"/>
      <c r="AU80" s="183"/>
      <c r="AV80" s="183"/>
      <c r="AW80" s="183"/>
      <c r="AX80" s="183"/>
      <c r="AY80" s="183"/>
      <c r="AZ80" s="183"/>
      <c r="BA80" s="183"/>
      <c r="BB80" s="183" t="s">
        <v>38</v>
      </c>
      <c r="BC80" s="183">
        <v>6</v>
      </c>
      <c r="BD80" s="183">
        <v>6</v>
      </c>
      <c r="BE80" s="183"/>
      <c r="BF80" s="210" t="s">
        <v>38</v>
      </c>
      <c r="BG80" s="183" t="s">
        <v>1790</v>
      </c>
      <c r="BH80" s="183"/>
      <c r="BI80" s="183" t="s">
        <v>1502</v>
      </c>
      <c r="BJ80" s="183" t="s">
        <v>1665</v>
      </c>
      <c r="BK80" s="183"/>
      <c r="BL80" s="183"/>
      <c r="BM80" s="183"/>
      <c r="BN80" s="183"/>
      <c r="BO80" s="183"/>
      <c r="BP80" s="183" t="s">
        <v>171</v>
      </c>
      <c r="BQ80" s="183" t="s">
        <v>146</v>
      </c>
    </row>
    <row r="81" spans="1:69" x14ac:dyDescent="0.25">
      <c r="A81" s="209">
        <v>587</v>
      </c>
      <c r="B81" s="183" t="s">
        <v>67</v>
      </c>
      <c r="C81" s="315"/>
      <c r="D81" s="203"/>
      <c r="E81" s="231" t="s">
        <v>171</v>
      </c>
      <c r="F81" s="183" t="s">
        <v>171</v>
      </c>
      <c r="G81" s="183" t="s">
        <v>146</v>
      </c>
      <c r="I81" s="210" t="s">
        <v>1791</v>
      </c>
      <c r="J81" s="183" t="s">
        <v>521</v>
      </c>
      <c r="K81" s="183" t="s">
        <v>71</v>
      </c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205">
        <v>50000000</v>
      </c>
      <c r="W81" s="205">
        <v>45000000</v>
      </c>
      <c r="X81" s="205">
        <v>22500000</v>
      </c>
      <c r="Y81" s="205"/>
      <c r="Z81" s="205"/>
      <c r="AA81" s="205"/>
      <c r="AB81" s="206"/>
      <c r="AC81" s="205"/>
      <c r="AD81" s="205">
        <v>45000000</v>
      </c>
      <c r="AE81" s="205"/>
      <c r="AF81" s="1"/>
      <c r="AG81" s="1"/>
      <c r="AH81" s="205">
        <f t="shared" si="7"/>
        <v>67500000</v>
      </c>
      <c r="AI81" s="205">
        <f t="shared" si="8"/>
        <v>-22500000</v>
      </c>
      <c r="AJ81" s="317"/>
      <c r="AK81" s="183" t="s">
        <v>35</v>
      </c>
      <c r="AL81" s="183"/>
      <c r="AM81" s="183"/>
      <c r="AN81" s="183" t="s">
        <v>35</v>
      </c>
      <c r="AO81" s="183" t="s">
        <v>35</v>
      </c>
      <c r="AP81" s="183" t="s">
        <v>35</v>
      </c>
      <c r="AQ81" s="183" t="s">
        <v>35</v>
      </c>
      <c r="AR81" s="183" t="s">
        <v>35</v>
      </c>
      <c r="AS81" s="183" t="s">
        <v>1787</v>
      </c>
      <c r="AT81" s="183"/>
      <c r="AU81" s="183"/>
      <c r="AV81" s="183"/>
      <c r="AW81" s="183"/>
      <c r="AX81" s="183"/>
      <c r="AY81" s="183"/>
      <c r="AZ81" s="183"/>
      <c r="BA81" s="183"/>
      <c r="BB81" s="183" t="s">
        <v>38</v>
      </c>
      <c r="BC81" s="183">
        <v>4.75</v>
      </c>
      <c r="BD81" s="183">
        <v>3.8</v>
      </c>
      <c r="BE81" s="183">
        <v>2.37</v>
      </c>
      <c r="BF81" s="210" t="s">
        <v>38</v>
      </c>
      <c r="BG81" s="183" t="s">
        <v>1792</v>
      </c>
      <c r="BH81" s="183"/>
      <c r="BI81" s="183" t="s">
        <v>1502</v>
      </c>
      <c r="BJ81" s="183" t="s">
        <v>1665</v>
      </c>
      <c r="BK81" s="183"/>
      <c r="BL81" s="183"/>
      <c r="BM81" s="183"/>
      <c r="BN81" s="183"/>
      <c r="BO81" s="183"/>
      <c r="BP81" s="183" t="s">
        <v>171</v>
      </c>
      <c r="BQ81" s="183" t="s">
        <v>146</v>
      </c>
    </row>
    <row r="82" spans="1:69" x14ac:dyDescent="0.25">
      <c r="A82" s="209">
        <v>664</v>
      </c>
      <c r="B82" s="183" t="s">
        <v>67</v>
      </c>
      <c r="C82" s="314" t="s">
        <v>577</v>
      </c>
      <c r="D82" s="207" t="s">
        <v>119</v>
      </c>
      <c r="E82" s="219" t="s">
        <v>770</v>
      </c>
      <c r="F82" s="183" t="s">
        <v>1793</v>
      </c>
      <c r="G82" s="183" t="s">
        <v>123</v>
      </c>
      <c r="I82" s="210" t="s">
        <v>1794</v>
      </c>
      <c r="J82" s="183" t="s">
        <v>167</v>
      </c>
      <c r="K82" s="183" t="s">
        <v>168</v>
      </c>
      <c r="L82" s="316">
        <v>511000000</v>
      </c>
      <c r="M82" s="339">
        <v>511000000</v>
      </c>
      <c r="N82" s="316"/>
      <c r="O82" s="316"/>
      <c r="P82" s="316"/>
      <c r="Q82" s="316"/>
      <c r="R82" s="316"/>
      <c r="S82" s="316"/>
      <c r="T82" s="316">
        <f>(M82+N82++O82+P82+Q82)</f>
        <v>511000000</v>
      </c>
      <c r="U82" s="316">
        <f>L82-T82</f>
        <v>0</v>
      </c>
      <c r="V82" s="205">
        <v>70000000</v>
      </c>
      <c r="W82" s="205">
        <v>63000000</v>
      </c>
      <c r="X82" s="2"/>
      <c r="Y82" s="205"/>
      <c r="Z82" s="205"/>
      <c r="AA82" s="205"/>
      <c r="AB82" s="206"/>
      <c r="AC82" s="205"/>
      <c r="AD82" s="205">
        <v>63000000</v>
      </c>
      <c r="AE82" s="2"/>
      <c r="AF82" s="1"/>
      <c r="AG82" s="1"/>
      <c r="AH82" s="205">
        <f t="shared" si="7"/>
        <v>63000000</v>
      </c>
      <c r="AI82" s="205">
        <f t="shared" si="8"/>
        <v>0</v>
      </c>
      <c r="AJ82" s="316">
        <f>AH82+AH83+AH84+AH85+AH86+AH87+AH88-T82</f>
        <v>-156420000</v>
      </c>
      <c r="AK82" s="183" t="s">
        <v>35</v>
      </c>
      <c r="AL82" s="183"/>
      <c r="AM82" s="183"/>
      <c r="AN82" s="183" t="s">
        <v>35</v>
      </c>
      <c r="AO82" s="183" t="s">
        <v>35</v>
      </c>
      <c r="AP82" s="183" t="s">
        <v>35</v>
      </c>
      <c r="AQ82" s="183" t="s">
        <v>35</v>
      </c>
      <c r="AR82" s="183" t="s">
        <v>35</v>
      </c>
      <c r="AS82" s="183"/>
      <c r="AT82" s="183"/>
      <c r="AU82" s="183"/>
      <c r="AV82" s="183"/>
      <c r="AW82" s="183"/>
      <c r="AX82" s="183"/>
      <c r="AY82" s="183"/>
      <c r="AZ82" s="183"/>
      <c r="BA82" s="183"/>
      <c r="BB82" s="183" t="s">
        <v>35</v>
      </c>
      <c r="BC82" s="183"/>
      <c r="BD82" s="183"/>
      <c r="BE82" s="183"/>
      <c r="BF82" s="195" t="s">
        <v>35</v>
      </c>
      <c r="BG82" s="195" t="s">
        <v>889</v>
      </c>
      <c r="BH82" s="183"/>
      <c r="BI82" s="183"/>
      <c r="BJ82" s="183"/>
      <c r="BK82" s="183"/>
      <c r="BL82" s="183"/>
      <c r="BM82" s="183"/>
      <c r="BN82" s="183"/>
      <c r="BO82" s="183" t="s">
        <v>1795</v>
      </c>
      <c r="BP82" s="183" t="s">
        <v>1793</v>
      </c>
      <c r="BQ82" s="183" t="s">
        <v>123</v>
      </c>
    </row>
    <row r="83" spans="1:69" x14ac:dyDescent="0.25">
      <c r="A83" s="209">
        <v>1423</v>
      </c>
      <c r="B83" s="183" t="s">
        <v>67</v>
      </c>
      <c r="C83" s="320"/>
      <c r="D83" s="222"/>
      <c r="E83" s="230" t="s">
        <v>770</v>
      </c>
      <c r="F83" s="183" t="s">
        <v>1793</v>
      </c>
      <c r="G83" s="183" t="s">
        <v>123</v>
      </c>
      <c r="I83" s="210" t="s">
        <v>120</v>
      </c>
      <c r="J83" s="183" t="s">
        <v>121</v>
      </c>
      <c r="K83" s="183" t="s">
        <v>122</v>
      </c>
      <c r="L83" s="321"/>
      <c r="M83" s="340"/>
      <c r="N83" s="321"/>
      <c r="O83" s="321"/>
      <c r="P83" s="321"/>
      <c r="Q83" s="321"/>
      <c r="R83" s="321"/>
      <c r="S83" s="321"/>
      <c r="T83" s="321"/>
      <c r="U83" s="321"/>
      <c r="V83" s="205"/>
      <c r="W83" s="205">
        <v>89400000</v>
      </c>
      <c r="X83" s="2">
        <v>62580000</v>
      </c>
      <c r="Y83" s="205"/>
      <c r="Z83" s="205"/>
      <c r="AA83" s="205"/>
      <c r="AB83" s="206"/>
      <c r="AC83" s="205"/>
      <c r="AD83" s="205"/>
      <c r="AE83" s="205"/>
      <c r="AF83" s="205"/>
      <c r="AG83" s="205"/>
      <c r="AH83" s="205">
        <f t="shared" si="7"/>
        <v>62580000</v>
      </c>
      <c r="AI83" s="205">
        <f t="shared" si="8"/>
        <v>26820000</v>
      </c>
      <c r="AJ83" s="321"/>
      <c r="AK83" s="183" t="s">
        <v>38</v>
      </c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3"/>
      <c r="BB83" s="183"/>
      <c r="BC83" s="183"/>
      <c r="BD83" s="183"/>
      <c r="BE83" s="183"/>
      <c r="BF83" s="183" t="s">
        <v>38</v>
      </c>
      <c r="BG83" s="183" t="s">
        <v>841</v>
      </c>
      <c r="BH83" s="183"/>
      <c r="BI83" s="183"/>
      <c r="BJ83" s="183"/>
      <c r="BK83" s="183"/>
      <c r="BL83" s="183"/>
      <c r="BM83" s="183"/>
      <c r="BN83" s="183"/>
      <c r="BO83" s="183"/>
      <c r="BP83" s="183" t="s">
        <v>1793</v>
      </c>
      <c r="BQ83" s="183" t="s">
        <v>123</v>
      </c>
    </row>
    <row r="84" spans="1:69" x14ac:dyDescent="0.25">
      <c r="A84" s="209">
        <v>600</v>
      </c>
      <c r="B84" s="183" t="s">
        <v>67</v>
      </c>
      <c r="C84" s="320"/>
      <c r="D84" s="222"/>
      <c r="E84" s="230" t="s">
        <v>770</v>
      </c>
      <c r="F84" s="183" t="s">
        <v>1793</v>
      </c>
      <c r="G84" s="183" t="s">
        <v>123</v>
      </c>
      <c r="I84" s="210" t="s">
        <v>1794</v>
      </c>
      <c r="J84" s="183" t="s">
        <v>269</v>
      </c>
      <c r="K84" s="183" t="s">
        <v>56</v>
      </c>
      <c r="L84" s="321"/>
      <c r="M84" s="340"/>
      <c r="N84" s="321"/>
      <c r="O84" s="321"/>
      <c r="P84" s="321"/>
      <c r="Q84" s="321"/>
      <c r="R84" s="321"/>
      <c r="S84" s="321"/>
      <c r="T84" s="321"/>
      <c r="U84" s="321"/>
      <c r="V84" s="205">
        <v>70000000</v>
      </c>
      <c r="W84" s="205">
        <v>63000000</v>
      </c>
      <c r="X84" s="2"/>
      <c r="Y84" s="205"/>
      <c r="Z84" s="205"/>
      <c r="AA84" s="205"/>
      <c r="AB84" s="206"/>
      <c r="AC84" s="205"/>
      <c r="AD84" s="205">
        <v>63000000</v>
      </c>
      <c r="AE84" s="2"/>
      <c r="AF84" s="1"/>
      <c r="AG84" s="1"/>
      <c r="AH84" s="205">
        <f t="shared" si="7"/>
        <v>63000000</v>
      </c>
      <c r="AI84" s="205">
        <f t="shared" si="8"/>
        <v>0</v>
      </c>
      <c r="AJ84" s="321"/>
      <c r="AK84" s="183" t="s">
        <v>35</v>
      </c>
      <c r="AL84" s="183"/>
      <c r="AM84" s="183"/>
      <c r="AN84" s="183" t="s">
        <v>35</v>
      </c>
      <c r="AO84" s="183" t="s">
        <v>35</v>
      </c>
      <c r="AP84" s="183" t="s">
        <v>35</v>
      </c>
      <c r="AQ84" s="183" t="s">
        <v>35</v>
      </c>
      <c r="AR84" s="183" t="s">
        <v>35</v>
      </c>
      <c r="AS84" s="183" t="s">
        <v>57</v>
      </c>
      <c r="AT84" s="183"/>
      <c r="AU84" s="183"/>
      <c r="AV84" s="183"/>
      <c r="AW84" s="183"/>
      <c r="AX84" s="183"/>
      <c r="AY84" s="183"/>
      <c r="AZ84" s="183"/>
      <c r="BA84" s="183"/>
      <c r="BB84" s="183" t="s">
        <v>35</v>
      </c>
      <c r="BC84" s="183">
        <v>4.75</v>
      </c>
      <c r="BD84" s="183">
        <v>4.75</v>
      </c>
      <c r="BE84" s="183"/>
      <c r="BF84" s="210" t="s">
        <v>38</v>
      </c>
      <c r="BG84" s="183" t="s">
        <v>1796</v>
      </c>
      <c r="BH84" s="183"/>
      <c r="BI84" s="183" t="s">
        <v>1502</v>
      </c>
      <c r="BJ84" s="183" t="s">
        <v>1665</v>
      </c>
      <c r="BK84" s="183"/>
      <c r="BL84" s="183"/>
      <c r="BM84" s="183"/>
      <c r="BN84" s="183"/>
      <c r="BO84" s="183"/>
      <c r="BP84" s="183" t="s">
        <v>1793</v>
      </c>
      <c r="BQ84" s="183" t="s">
        <v>123</v>
      </c>
    </row>
    <row r="85" spans="1:69" x14ac:dyDescent="0.25">
      <c r="A85" s="209">
        <v>666</v>
      </c>
      <c r="B85" s="183" t="s">
        <v>67</v>
      </c>
      <c r="C85" s="320"/>
      <c r="D85" s="222"/>
      <c r="E85" s="230" t="s">
        <v>770</v>
      </c>
      <c r="F85" s="183" t="s">
        <v>1793</v>
      </c>
      <c r="G85" s="183" t="s">
        <v>123</v>
      </c>
      <c r="I85" s="210" t="s">
        <v>1794</v>
      </c>
      <c r="J85" s="183" t="s">
        <v>321</v>
      </c>
      <c r="K85" s="183" t="s">
        <v>322</v>
      </c>
      <c r="L85" s="321"/>
      <c r="M85" s="340"/>
      <c r="N85" s="321"/>
      <c r="O85" s="321"/>
      <c r="P85" s="321"/>
      <c r="Q85" s="321"/>
      <c r="R85" s="321"/>
      <c r="S85" s="321"/>
      <c r="T85" s="321"/>
      <c r="U85" s="321"/>
      <c r="V85" s="205">
        <v>70000000</v>
      </c>
      <c r="W85" s="205">
        <v>63000000</v>
      </c>
      <c r="X85" s="2"/>
      <c r="Y85" s="205"/>
      <c r="Z85" s="205"/>
      <c r="AA85" s="205"/>
      <c r="AB85" s="206"/>
      <c r="AC85" s="205"/>
      <c r="AD85" s="205">
        <v>63000000</v>
      </c>
      <c r="AE85" s="2"/>
      <c r="AF85" s="1"/>
      <c r="AG85" s="1"/>
      <c r="AH85" s="205">
        <f t="shared" si="7"/>
        <v>63000000</v>
      </c>
      <c r="AI85" s="205">
        <f t="shared" si="8"/>
        <v>0</v>
      </c>
      <c r="AJ85" s="321"/>
      <c r="AK85" s="183" t="s">
        <v>38</v>
      </c>
      <c r="AL85" s="183"/>
      <c r="AM85" s="183"/>
      <c r="AN85" s="183" t="s">
        <v>35</v>
      </c>
      <c r="AO85" s="183" t="s">
        <v>35</v>
      </c>
      <c r="AP85" s="183" t="s">
        <v>35</v>
      </c>
      <c r="AQ85" s="183" t="s">
        <v>35</v>
      </c>
      <c r="AR85" s="183" t="s">
        <v>35</v>
      </c>
      <c r="AS85" s="183"/>
      <c r="AT85" s="183"/>
      <c r="AU85" s="183"/>
      <c r="AV85" s="183"/>
      <c r="AW85" s="183"/>
      <c r="AX85" s="183"/>
      <c r="AY85" s="183"/>
      <c r="AZ85" s="183"/>
      <c r="BA85" s="183"/>
      <c r="BB85" s="183" t="s">
        <v>35</v>
      </c>
      <c r="BC85" s="183"/>
      <c r="BD85" s="183"/>
      <c r="BE85" s="183"/>
      <c r="BF85" s="183" t="s">
        <v>38</v>
      </c>
      <c r="BG85" s="183" t="s">
        <v>1797</v>
      </c>
      <c r="BH85" s="183"/>
      <c r="BI85" s="183" t="s">
        <v>1502</v>
      </c>
      <c r="BJ85" s="183" t="s">
        <v>1665</v>
      </c>
      <c r="BK85" s="183" t="s">
        <v>1677</v>
      </c>
      <c r="BL85" s="183"/>
      <c r="BM85" s="183"/>
      <c r="BN85" s="183"/>
      <c r="BO85" s="183"/>
      <c r="BP85" s="183" t="s">
        <v>1793</v>
      </c>
      <c r="BQ85" s="183" t="s">
        <v>123</v>
      </c>
    </row>
    <row r="86" spans="1:69" x14ac:dyDescent="0.25">
      <c r="A86" s="209">
        <v>563</v>
      </c>
      <c r="B86" s="183" t="s">
        <v>67</v>
      </c>
      <c r="C86" s="320"/>
      <c r="D86" s="222"/>
      <c r="E86" s="230" t="s">
        <v>770</v>
      </c>
      <c r="F86" s="183" t="s">
        <v>1793</v>
      </c>
      <c r="G86" s="183" t="s">
        <v>123</v>
      </c>
      <c r="I86" s="210" t="s">
        <v>1794</v>
      </c>
      <c r="J86" s="183" t="s">
        <v>498</v>
      </c>
      <c r="K86" s="183" t="s">
        <v>271</v>
      </c>
      <c r="L86" s="321"/>
      <c r="M86" s="340"/>
      <c r="N86" s="321"/>
      <c r="O86" s="321"/>
      <c r="P86" s="321"/>
      <c r="Q86" s="321"/>
      <c r="R86" s="321"/>
      <c r="S86" s="321"/>
      <c r="T86" s="321"/>
      <c r="U86" s="321"/>
      <c r="V86" s="205">
        <v>70000000</v>
      </c>
      <c r="W86" s="205">
        <v>63000000</v>
      </c>
      <c r="X86" s="205">
        <v>31500000</v>
      </c>
      <c r="Y86" s="205"/>
      <c r="Z86" s="205"/>
      <c r="AA86" s="205"/>
      <c r="AB86" s="206"/>
      <c r="AC86" s="205"/>
      <c r="AD86" s="205">
        <v>31500000</v>
      </c>
      <c r="AE86" s="205"/>
      <c r="AF86" s="1"/>
      <c r="AG86" s="1"/>
      <c r="AH86" s="205">
        <f t="shared" si="7"/>
        <v>63000000</v>
      </c>
      <c r="AI86" s="205">
        <f t="shared" si="8"/>
        <v>0</v>
      </c>
      <c r="AJ86" s="321"/>
      <c r="AK86" s="183" t="s">
        <v>35</v>
      </c>
      <c r="AL86" s="183"/>
      <c r="AM86" s="183"/>
      <c r="AN86" s="183" t="s">
        <v>35</v>
      </c>
      <c r="AO86" s="183" t="s">
        <v>35</v>
      </c>
      <c r="AP86" s="183" t="s">
        <v>35</v>
      </c>
      <c r="AQ86" s="183" t="s">
        <v>35</v>
      </c>
      <c r="AR86" s="183" t="s">
        <v>35</v>
      </c>
      <c r="AS86" s="183" t="s">
        <v>1735</v>
      </c>
      <c r="AT86" s="183"/>
      <c r="AU86" s="183"/>
      <c r="AV86" s="183"/>
      <c r="AW86" s="183"/>
      <c r="AX86" s="183"/>
      <c r="AY86" s="183"/>
      <c r="AZ86" s="183"/>
      <c r="BA86" s="183"/>
      <c r="BB86" s="183" t="s">
        <v>38</v>
      </c>
      <c r="BC86" s="183">
        <v>5</v>
      </c>
      <c r="BD86" s="183">
        <v>5</v>
      </c>
      <c r="BE86" s="183"/>
      <c r="BF86" s="210" t="s">
        <v>38</v>
      </c>
      <c r="BG86" s="183" t="s">
        <v>1710</v>
      </c>
      <c r="BH86" s="183"/>
      <c r="BI86" s="183" t="s">
        <v>1502</v>
      </c>
      <c r="BJ86" s="183" t="s">
        <v>1649</v>
      </c>
      <c r="BK86" s="183"/>
      <c r="BL86" s="183"/>
      <c r="BM86" s="183"/>
      <c r="BN86" s="183"/>
      <c r="BO86" s="183"/>
      <c r="BP86" s="183" t="s">
        <v>1793</v>
      </c>
      <c r="BQ86" s="183" t="s">
        <v>123</v>
      </c>
    </row>
    <row r="87" spans="1:69" x14ac:dyDescent="0.25">
      <c r="A87" s="204">
        <v>597</v>
      </c>
      <c r="B87" s="183" t="s">
        <v>67</v>
      </c>
      <c r="C87" s="320"/>
      <c r="D87" s="222"/>
      <c r="E87" s="230" t="s">
        <v>770</v>
      </c>
      <c r="F87" s="183" t="s">
        <v>1793</v>
      </c>
      <c r="G87" s="183" t="s">
        <v>123</v>
      </c>
      <c r="I87" s="183" t="s">
        <v>1798</v>
      </c>
      <c r="J87" s="183" t="s">
        <v>264</v>
      </c>
      <c r="K87" s="183" t="s">
        <v>265</v>
      </c>
      <c r="L87" s="321"/>
      <c r="M87" s="340"/>
      <c r="N87" s="321"/>
      <c r="O87" s="321"/>
      <c r="P87" s="321"/>
      <c r="Q87" s="321"/>
      <c r="R87" s="321"/>
      <c r="S87" s="321"/>
      <c r="T87" s="321"/>
      <c r="U87" s="321"/>
      <c r="V87" s="205"/>
      <c r="W87" s="205">
        <v>20000000</v>
      </c>
      <c r="X87" s="2"/>
      <c r="Y87" s="205"/>
      <c r="Z87" s="205"/>
      <c r="AA87" s="205"/>
      <c r="AB87" s="206"/>
      <c r="AC87" s="205"/>
      <c r="AD87" s="205">
        <v>20000000</v>
      </c>
      <c r="AE87" s="2"/>
      <c r="AF87" s="1"/>
      <c r="AG87" s="1"/>
      <c r="AH87" s="205">
        <f t="shared" si="7"/>
        <v>20000000</v>
      </c>
      <c r="AI87" s="205">
        <f t="shared" si="8"/>
        <v>0</v>
      </c>
      <c r="AJ87" s="321"/>
      <c r="AK87" s="183" t="s">
        <v>35</v>
      </c>
      <c r="AL87" s="183"/>
      <c r="AM87" s="183"/>
      <c r="AN87" s="183" t="s">
        <v>35</v>
      </c>
      <c r="AO87" s="183" t="s">
        <v>35</v>
      </c>
      <c r="AP87" s="183" t="s">
        <v>35</v>
      </c>
      <c r="AQ87" s="183" t="s">
        <v>35</v>
      </c>
      <c r="AR87" s="183" t="s">
        <v>35</v>
      </c>
      <c r="AS87" s="183" t="s">
        <v>200</v>
      </c>
      <c r="AT87" s="183"/>
      <c r="AU87" s="183"/>
      <c r="AV87" s="183"/>
      <c r="AW87" s="183"/>
      <c r="AX87" s="183"/>
      <c r="AY87" s="183"/>
      <c r="AZ87" s="183"/>
      <c r="BA87" s="183"/>
      <c r="BB87" s="183" t="s">
        <v>38</v>
      </c>
      <c r="BC87" s="183">
        <v>4.75</v>
      </c>
      <c r="BD87" s="183">
        <v>4.75</v>
      </c>
      <c r="BE87" s="183"/>
      <c r="BF87" s="183" t="s">
        <v>38</v>
      </c>
      <c r="BG87" s="183" t="s">
        <v>1799</v>
      </c>
      <c r="BH87" s="183"/>
      <c r="BI87" s="183" t="s">
        <v>1502</v>
      </c>
      <c r="BJ87" s="183" t="s">
        <v>1649</v>
      </c>
      <c r="BK87" s="183"/>
      <c r="BL87" s="183"/>
      <c r="BM87" s="183"/>
      <c r="BN87" s="183"/>
      <c r="BO87" s="183"/>
      <c r="BP87" s="183" t="s">
        <v>1793</v>
      </c>
      <c r="BQ87" s="183" t="s">
        <v>123</v>
      </c>
    </row>
    <row r="88" spans="1:69" x14ac:dyDescent="0.25">
      <c r="A88" s="209">
        <v>555</v>
      </c>
      <c r="B88" s="183" t="s">
        <v>67</v>
      </c>
      <c r="C88" s="315"/>
      <c r="D88" s="203"/>
      <c r="E88" s="231" t="s">
        <v>770</v>
      </c>
      <c r="F88" s="183" t="s">
        <v>1793</v>
      </c>
      <c r="G88" s="183" t="s">
        <v>123</v>
      </c>
      <c r="I88" s="210" t="s">
        <v>1800</v>
      </c>
      <c r="J88" s="183" t="s">
        <v>488</v>
      </c>
      <c r="K88" s="183" t="s">
        <v>314</v>
      </c>
      <c r="L88" s="317"/>
      <c r="M88" s="341"/>
      <c r="N88" s="317"/>
      <c r="O88" s="317"/>
      <c r="P88" s="317"/>
      <c r="Q88" s="317"/>
      <c r="R88" s="317"/>
      <c r="S88" s="317"/>
      <c r="T88" s="317"/>
      <c r="U88" s="317"/>
      <c r="V88" s="205"/>
      <c r="W88" s="205">
        <v>20000000</v>
      </c>
      <c r="X88" s="2"/>
      <c r="Y88" s="205"/>
      <c r="Z88" s="205"/>
      <c r="AA88" s="205"/>
      <c r="AB88" s="206"/>
      <c r="AC88" s="205"/>
      <c r="AD88" s="205">
        <v>20000000</v>
      </c>
      <c r="AE88" s="2"/>
      <c r="AF88" s="1"/>
      <c r="AG88" s="1"/>
      <c r="AH88" s="205">
        <f t="shared" si="7"/>
        <v>20000000</v>
      </c>
      <c r="AI88" s="205">
        <f t="shared" si="8"/>
        <v>0</v>
      </c>
      <c r="AJ88" s="317"/>
      <c r="AK88" s="183" t="s">
        <v>35</v>
      </c>
      <c r="AL88" s="183"/>
      <c r="AM88" s="183"/>
      <c r="AN88" s="183" t="s">
        <v>35</v>
      </c>
      <c r="AO88" s="183" t="s">
        <v>35</v>
      </c>
      <c r="AP88" s="183" t="s">
        <v>35</v>
      </c>
      <c r="AQ88" s="183" t="s">
        <v>35</v>
      </c>
      <c r="AR88" s="183" t="s">
        <v>35</v>
      </c>
      <c r="AS88" s="183" t="s">
        <v>174</v>
      </c>
      <c r="AT88" s="183"/>
      <c r="AU88" s="183"/>
      <c r="AV88" s="183"/>
      <c r="AW88" s="183"/>
      <c r="AX88" s="183"/>
      <c r="AY88" s="183"/>
      <c r="AZ88" s="183"/>
      <c r="BA88" s="183"/>
      <c r="BB88" s="183" t="s">
        <v>38</v>
      </c>
      <c r="BC88" s="183">
        <v>3.5</v>
      </c>
      <c r="BD88" s="183">
        <v>3.5</v>
      </c>
      <c r="BE88" s="183"/>
      <c r="BF88" s="210" t="s">
        <v>38</v>
      </c>
      <c r="BG88" s="183" t="s">
        <v>1801</v>
      </c>
      <c r="BH88" s="183"/>
      <c r="BI88" s="183" t="s">
        <v>1502</v>
      </c>
      <c r="BJ88" s="183" t="s">
        <v>1649</v>
      </c>
      <c r="BK88" s="183"/>
      <c r="BL88" s="183"/>
      <c r="BM88" s="183"/>
      <c r="BN88" s="183"/>
      <c r="BO88" s="183"/>
      <c r="BP88" s="183" t="s">
        <v>1793</v>
      </c>
      <c r="BQ88" s="183" t="s">
        <v>123</v>
      </c>
    </row>
    <row r="89" spans="1:69" x14ac:dyDescent="0.25">
      <c r="A89" s="209">
        <v>625</v>
      </c>
      <c r="B89" s="183" t="s">
        <v>67</v>
      </c>
      <c r="C89" s="183" t="s">
        <v>555</v>
      </c>
      <c r="D89" s="183" t="s">
        <v>277</v>
      </c>
      <c r="E89" s="210" t="s">
        <v>771</v>
      </c>
      <c r="F89" s="183" t="s">
        <v>1802</v>
      </c>
      <c r="G89" s="183" t="s">
        <v>242</v>
      </c>
      <c r="I89" s="210"/>
      <c r="J89" s="183" t="s">
        <v>278</v>
      </c>
      <c r="K89" s="183" t="s">
        <v>279</v>
      </c>
      <c r="L89" s="205">
        <v>20000000</v>
      </c>
      <c r="M89" s="205"/>
      <c r="N89" s="205"/>
      <c r="O89" s="205"/>
      <c r="P89" s="205"/>
      <c r="Q89" s="221">
        <v>2000000</v>
      </c>
      <c r="R89" s="205"/>
      <c r="S89" s="205"/>
      <c r="T89" s="205">
        <f t="shared" ref="T89:T120" si="9">(M89+N89+O89+P89+Q89)</f>
        <v>2000000</v>
      </c>
      <c r="U89" s="205">
        <v>0</v>
      </c>
      <c r="V89" s="205"/>
      <c r="W89" s="205"/>
      <c r="X89" s="1"/>
      <c r="Y89" s="205"/>
      <c r="Z89" s="205"/>
      <c r="AA89" s="205"/>
      <c r="AB89" s="2"/>
      <c r="AC89" s="2"/>
      <c r="AD89" s="2"/>
      <c r="AE89" s="2"/>
      <c r="AF89" s="1"/>
      <c r="AG89" s="1"/>
      <c r="AH89" s="205">
        <f t="shared" si="7"/>
        <v>0</v>
      </c>
      <c r="AI89" s="205">
        <f t="shared" si="8"/>
        <v>0</v>
      </c>
      <c r="AJ89" s="221">
        <v>0</v>
      </c>
      <c r="AK89" s="183" t="s">
        <v>35</v>
      </c>
      <c r="AL89" s="183"/>
      <c r="AM89" s="183"/>
      <c r="AN89" s="183" t="s">
        <v>35</v>
      </c>
      <c r="AO89" s="183" t="s">
        <v>35</v>
      </c>
      <c r="AP89" s="183" t="s">
        <v>35</v>
      </c>
      <c r="AQ89" s="183" t="s">
        <v>35</v>
      </c>
      <c r="AR89" s="183" t="s">
        <v>35</v>
      </c>
      <c r="AS89" s="183" t="s">
        <v>57</v>
      </c>
      <c r="AT89" s="183"/>
      <c r="AU89" s="183"/>
      <c r="AV89" s="183"/>
      <c r="AW89" s="183"/>
      <c r="AX89" s="183"/>
      <c r="AY89" s="183"/>
      <c r="AZ89" s="183"/>
      <c r="BA89" s="183"/>
      <c r="BB89" s="183" t="s">
        <v>38</v>
      </c>
      <c r="BC89" s="183">
        <v>5</v>
      </c>
      <c r="BD89" s="183">
        <v>5</v>
      </c>
      <c r="BE89" s="183"/>
      <c r="BF89" s="210" t="s">
        <v>38</v>
      </c>
      <c r="BG89" s="183" t="s">
        <v>1803</v>
      </c>
      <c r="BH89" s="183"/>
      <c r="BI89" s="183" t="s">
        <v>1502</v>
      </c>
      <c r="BJ89" s="183" t="s">
        <v>1665</v>
      </c>
      <c r="BK89" s="183"/>
      <c r="BL89" s="183"/>
      <c r="BM89" s="183"/>
      <c r="BN89" s="183"/>
      <c r="BO89" s="183"/>
      <c r="BP89" s="183" t="s">
        <v>1802</v>
      </c>
      <c r="BQ89" s="183" t="s">
        <v>242</v>
      </c>
    </row>
    <row r="90" spans="1:69" x14ac:dyDescent="0.25">
      <c r="A90" s="209">
        <v>628</v>
      </c>
      <c r="B90" s="183" t="s">
        <v>67</v>
      </c>
      <c r="C90" s="183" t="s">
        <v>555</v>
      </c>
      <c r="D90" s="183" t="s">
        <v>277</v>
      </c>
      <c r="E90" s="210" t="s">
        <v>772</v>
      </c>
      <c r="F90" s="183" t="s">
        <v>1804</v>
      </c>
      <c r="G90" s="183" t="s">
        <v>146</v>
      </c>
      <c r="I90" s="210"/>
      <c r="J90" s="183" t="s">
        <v>280</v>
      </c>
      <c r="K90" s="183" t="s">
        <v>48</v>
      </c>
      <c r="L90" s="205">
        <v>20000000</v>
      </c>
      <c r="M90" s="205"/>
      <c r="N90" s="205"/>
      <c r="O90" s="205"/>
      <c r="P90" s="205"/>
      <c r="Q90" s="221">
        <v>2000000</v>
      </c>
      <c r="R90" s="205"/>
      <c r="S90" s="205"/>
      <c r="T90" s="205">
        <f t="shared" si="9"/>
        <v>2000000</v>
      </c>
      <c r="U90" s="205">
        <v>0</v>
      </c>
      <c r="V90" s="205"/>
      <c r="W90" s="205"/>
      <c r="X90" s="1"/>
      <c r="Y90" s="205"/>
      <c r="Z90" s="205"/>
      <c r="AA90" s="205"/>
      <c r="AB90" s="2"/>
      <c r="AC90" s="2"/>
      <c r="AD90" s="2"/>
      <c r="AE90" s="2"/>
      <c r="AF90" s="1"/>
      <c r="AG90" s="1"/>
      <c r="AH90" s="205">
        <f t="shared" si="7"/>
        <v>0</v>
      </c>
      <c r="AI90" s="205">
        <f t="shared" si="8"/>
        <v>0</v>
      </c>
      <c r="AJ90" s="221">
        <v>0</v>
      </c>
      <c r="AK90" s="183" t="s">
        <v>35</v>
      </c>
      <c r="AL90" s="183"/>
      <c r="AM90" s="183"/>
      <c r="AN90" s="183" t="s">
        <v>35</v>
      </c>
      <c r="AO90" s="183" t="s">
        <v>35</v>
      </c>
      <c r="AP90" s="183" t="s">
        <v>35</v>
      </c>
      <c r="AQ90" s="183" t="s">
        <v>35</v>
      </c>
      <c r="AR90" s="183" t="s">
        <v>35</v>
      </c>
      <c r="AS90" s="183" t="s">
        <v>1787</v>
      </c>
      <c r="AT90" s="183"/>
      <c r="AU90" s="183"/>
      <c r="AV90" s="183"/>
      <c r="AW90" s="183"/>
      <c r="AX90" s="183"/>
      <c r="AY90" s="183"/>
      <c r="AZ90" s="183"/>
      <c r="BA90" s="183"/>
      <c r="BB90" s="183" t="s">
        <v>38</v>
      </c>
      <c r="BC90" s="183">
        <v>4.5</v>
      </c>
      <c r="BD90" s="183">
        <v>4.5</v>
      </c>
      <c r="BE90" s="183"/>
      <c r="BF90" s="210" t="s">
        <v>38</v>
      </c>
      <c r="BG90" s="183" t="s">
        <v>1803</v>
      </c>
      <c r="BH90" s="183"/>
      <c r="BI90" s="183" t="s">
        <v>1502</v>
      </c>
      <c r="BJ90" s="183" t="s">
        <v>1665</v>
      </c>
      <c r="BK90" s="183"/>
      <c r="BL90" s="183"/>
      <c r="BM90" s="183"/>
      <c r="BN90" s="183"/>
      <c r="BO90" s="183"/>
      <c r="BP90" s="183" t="s">
        <v>1804</v>
      </c>
      <c r="BQ90" s="183" t="s">
        <v>146</v>
      </c>
    </row>
    <row r="91" spans="1:69" x14ac:dyDescent="0.25">
      <c r="A91" s="209">
        <v>552</v>
      </c>
      <c r="B91" s="183" t="s">
        <v>67</v>
      </c>
      <c r="C91" s="183" t="s">
        <v>483</v>
      </c>
      <c r="D91" s="183" t="s">
        <v>484</v>
      </c>
      <c r="E91" s="210" t="s">
        <v>773</v>
      </c>
      <c r="F91" s="183" t="s">
        <v>1805</v>
      </c>
      <c r="G91" s="183" t="s">
        <v>1806</v>
      </c>
      <c r="I91" s="210"/>
      <c r="J91" s="183" t="s">
        <v>485</v>
      </c>
      <c r="K91" s="183" t="s">
        <v>48</v>
      </c>
      <c r="L91" s="205">
        <v>10000000</v>
      </c>
      <c r="M91" s="205"/>
      <c r="N91" s="205"/>
      <c r="O91" s="205"/>
      <c r="P91" s="205"/>
      <c r="Q91" s="205">
        <v>1000000</v>
      </c>
      <c r="R91" s="205"/>
      <c r="S91" s="205"/>
      <c r="T91" s="205">
        <f t="shared" si="9"/>
        <v>1000000</v>
      </c>
      <c r="U91" s="205">
        <v>0</v>
      </c>
      <c r="V91" s="205"/>
      <c r="W91" s="205"/>
      <c r="X91" s="1"/>
      <c r="Y91" s="205"/>
      <c r="Z91" s="205"/>
      <c r="AA91" s="205"/>
      <c r="AB91" s="2"/>
      <c r="AC91" s="2"/>
      <c r="AD91" s="2"/>
      <c r="AE91" s="2"/>
      <c r="AF91" s="1"/>
      <c r="AG91" s="1"/>
      <c r="AH91" s="205">
        <f t="shared" si="7"/>
        <v>0</v>
      </c>
      <c r="AI91" s="205">
        <f t="shared" si="8"/>
        <v>0</v>
      </c>
      <c r="AJ91" s="205">
        <v>0</v>
      </c>
      <c r="AK91" s="183"/>
      <c r="AL91" s="183"/>
      <c r="AM91" s="183"/>
      <c r="AN91" s="183"/>
      <c r="AO91" s="183"/>
      <c r="AP91" s="183"/>
      <c r="AQ91" s="183"/>
      <c r="AR91" s="183"/>
      <c r="AS91" s="183" t="s">
        <v>1787</v>
      </c>
      <c r="AT91" s="183"/>
      <c r="AU91" s="183"/>
      <c r="AV91" s="183"/>
      <c r="AW91" s="183"/>
      <c r="AX91" s="183"/>
      <c r="AY91" s="183"/>
      <c r="AZ91" s="183"/>
      <c r="BA91" s="183"/>
      <c r="BB91" s="183" t="s">
        <v>38</v>
      </c>
      <c r="BC91" s="183">
        <v>4.5</v>
      </c>
      <c r="BD91" s="183"/>
      <c r="BE91" s="183"/>
      <c r="BF91" s="210" t="s">
        <v>38</v>
      </c>
      <c r="BG91" s="183" t="s">
        <v>1807</v>
      </c>
      <c r="BH91" s="183"/>
      <c r="BI91" s="183" t="s">
        <v>1502</v>
      </c>
      <c r="BJ91" s="183" t="s">
        <v>1665</v>
      </c>
      <c r="BK91" s="183"/>
      <c r="BL91" s="183"/>
      <c r="BM91" s="183"/>
      <c r="BN91" s="183"/>
      <c r="BO91" s="183"/>
      <c r="BP91" s="183" t="s">
        <v>1805</v>
      </c>
      <c r="BQ91" s="183" t="s">
        <v>1806</v>
      </c>
    </row>
    <row r="92" spans="1:69" x14ac:dyDescent="0.25">
      <c r="A92" s="204">
        <v>484</v>
      </c>
      <c r="B92" s="183" t="s">
        <v>67</v>
      </c>
      <c r="C92" s="183" t="s">
        <v>433</v>
      </c>
      <c r="D92" s="183" t="s">
        <v>434</v>
      </c>
      <c r="E92" s="183" t="s">
        <v>774</v>
      </c>
      <c r="F92" s="183" t="s">
        <v>1808</v>
      </c>
      <c r="G92" s="183" t="s">
        <v>1809</v>
      </c>
      <c r="I92" s="183"/>
      <c r="J92" s="183" t="s">
        <v>435</v>
      </c>
      <c r="K92" s="183" t="s">
        <v>309</v>
      </c>
      <c r="L92" s="205">
        <v>50000000</v>
      </c>
      <c r="M92" s="205">
        <v>5000000</v>
      </c>
      <c r="N92" s="205"/>
      <c r="O92" s="205"/>
      <c r="P92" s="205"/>
      <c r="Q92" s="205"/>
      <c r="R92" s="205"/>
      <c r="S92" s="1"/>
      <c r="T92" s="205">
        <f t="shared" si="9"/>
        <v>5000000</v>
      </c>
      <c r="U92" s="205">
        <v>0</v>
      </c>
      <c r="V92" s="205"/>
      <c r="W92" s="205"/>
      <c r="X92" s="2"/>
      <c r="Y92" s="205"/>
      <c r="Z92" s="205"/>
      <c r="AA92" s="205"/>
      <c r="AB92" s="217"/>
      <c r="AC92" s="1"/>
      <c r="AD92" s="1"/>
      <c r="AE92" s="1"/>
      <c r="AF92" s="1"/>
      <c r="AG92" s="1"/>
      <c r="AH92" s="205">
        <f t="shared" si="7"/>
        <v>0</v>
      </c>
      <c r="AI92" s="205">
        <f t="shared" si="8"/>
        <v>0</v>
      </c>
      <c r="AJ92" s="205">
        <v>0</v>
      </c>
      <c r="AK92" s="183" t="s">
        <v>35</v>
      </c>
      <c r="AL92" s="183"/>
      <c r="AM92" s="183"/>
      <c r="AN92" s="183" t="s">
        <v>1581</v>
      </c>
      <c r="AO92" s="183" t="s">
        <v>1581</v>
      </c>
      <c r="AP92" s="183" t="s">
        <v>1581</v>
      </c>
      <c r="AQ92" s="183" t="s">
        <v>1581</v>
      </c>
      <c r="AR92" s="183" t="s">
        <v>1581</v>
      </c>
      <c r="AS92" s="183" t="s">
        <v>1760</v>
      </c>
      <c r="AT92" s="183"/>
      <c r="AU92" s="183"/>
      <c r="AV92" s="183"/>
      <c r="AW92" s="183"/>
      <c r="AX92" s="183"/>
      <c r="AY92" s="183"/>
      <c r="AZ92" s="183"/>
      <c r="BA92" s="183"/>
      <c r="BB92" s="183" t="s">
        <v>38</v>
      </c>
      <c r="BC92" s="183">
        <v>5</v>
      </c>
      <c r="BD92" s="183">
        <v>4.5</v>
      </c>
      <c r="BE92" s="183"/>
      <c r="BF92" s="183" t="s">
        <v>38</v>
      </c>
      <c r="BG92" s="183" t="s">
        <v>1662</v>
      </c>
      <c r="BH92" s="183"/>
      <c r="BI92" s="183" t="s">
        <v>1505</v>
      </c>
      <c r="BJ92" s="183" t="s">
        <v>1763</v>
      </c>
      <c r="BK92" s="183" t="s">
        <v>1810</v>
      </c>
      <c r="BL92" s="183"/>
      <c r="BM92" s="183"/>
      <c r="BN92" s="183"/>
      <c r="BO92" s="183"/>
      <c r="BP92" s="183" t="s">
        <v>1808</v>
      </c>
      <c r="BQ92" s="183" t="s">
        <v>1809</v>
      </c>
    </row>
    <row r="93" spans="1:69" x14ac:dyDescent="0.25">
      <c r="A93" s="209">
        <v>658</v>
      </c>
      <c r="B93" s="183" t="s">
        <v>67</v>
      </c>
      <c r="C93" s="183" t="s">
        <v>573</v>
      </c>
      <c r="D93" s="183">
        <v>310489</v>
      </c>
      <c r="E93" s="210" t="s">
        <v>775</v>
      </c>
      <c r="F93" s="183" t="s">
        <v>1811</v>
      </c>
      <c r="G93" s="183" t="s">
        <v>1592</v>
      </c>
      <c r="I93" s="210" t="s">
        <v>310</v>
      </c>
      <c r="J93" s="183" t="s">
        <v>311</v>
      </c>
      <c r="K93" s="183" t="s">
        <v>1812</v>
      </c>
      <c r="L93" s="205">
        <v>625000000</v>
      </c>
      <c r="M93" s="205">
        <v>107287500</v>
      </c>
      <c r="N93" s="205">
        <v>156250000</v>
      </c>
      <c r="O93" s="205">
        <v>361462500</v>
      </c>
      <c r="P93" s="205"/>
      <c r="Q93" s="205"/>
      <c r="R93" s="205"/>
      <c r="S93" s="205"/>
      <c r="T93" s="205">
        <f t="shared" si="9"/>
        <v>625000000</v>
      </c>
      <c r="U93" s="205">
        <f t="shared" ref="U93:U98" si="10">L93-T93</f>
        <v>0</v>
      </c>
      <c r="V93" s="205">
        <v>625000000</v>
      </c>
      <c r="W93" s="205">
        <v>562500000</v>
      </c>
      <c r="X93" s="2">
        <v>140625000</v>
      </c>
      <c r="Y93" s="205">
        <v>96558750</v>
      </c>
      <c r="Z93" s="205">
        <v>325316250</v>
      </c>
      <c r="AA93" s="205"/>
      <c r="AB93" s="217"/>
      <c r="AC93" s="205"/>
      <c r="AD93" s="205"/>
      <c r="AE93" s="205"/>
      <c r="AF93" s="205"/>
      <c r="AG93" s="205"/>
      <c r="AH93" s="205">
        <f t="shared" si="7"/>
        <v>562500000</v>
      </c>
      <c r="AI93" s="205">
        <f t="shared" si="8"/>
        <v>0</v>
      </c>
      <c r="AJ93" s="205">
        <v>0</v>
      </c>
      <c r="AK93" s="183" t="s">
        <v>38</v>
      </c>
      <c r="AL93" s="183"/>
      <c r="AM93" s="183"/>
      <c r="AN93" s="183" t="s">
        <v>35</v>
      </c>
      <c r="AO93" s="183" t="s">
        <v>35</v>
      </c>
      <c r="AP93" s="183" t="s">
        <v>35</v>
      </c>
      <c r="AQ93" s="183" t="s">
        <v>35</v>
      </c>
      <c r="AR93" s="183" t="s">
        <v>35</v>
      </c>
      <c r="AS93" s="183"/>
      <c r="AT93" s="183"/>
      <c r="AU93" s="183"/>
      <c r="AV93" s="183"/>
      <c r="AW93" s="183"/>
      <c r="AX93" s="183"/>
      <c r="AY93" s="183"/>
      <c r="AZ93" s="183"/>
      <c r="BA93" s="183"/>
      <c r="BB93" s="183" t="s">
        <v>35</v>
      </c>
      <c r="BC93" s="183"/>
      <c r="BD93" s="183"/>
      <c r="BE93" s="183"/>
      <c r="BF93" s="183" t="s">
        <v>38</v>
      </c>
      <c r="BG93" s="183" t="s">
        <v>1813</v>
      </c>
      <c r="BH93" s="183" t="s">
        <v>1814</v>
      </c>
      <c r="BI93" s="183" t="s">
        <v>1504</v>
      </c>
      <c r="BJ93" s="183" t="s">
        <v>1815</v>
      </c>
      <c r="BK93" s="183" t="s">
        <v>1816</v>
      </c>
      <c r="BL93" s="183" t="s">
        <v>1817</v>
      </c>
      <c r="BM93" s="183" t="s">
        <v>77</v>
      </c>
      <c r="BN93" s="183" t="s">
        <v>1818</v>
      </c>
      <c r="BO93" s="183"/>
      <c r="BP93" s="183" t="s">
        <v>1811</v>
      </c>
      <c r="BQ93" s="183" t="s">
        <v>1592</v>
      </c>
    </row>
    <row r="94" spans="1:69" x14ac:dyDescent="0.25">
      <c r="A94" s="204">
        <v>701</v>
      </c>
      <c r="B94" s="183" t="s">
        <v>67</v>
      </c>
      <c r="C94" s="183" t="s">
        <v>573</v>
      </c>
      <c r="D94" s="183">
        <v>310550</v>
      </c>
      <c r="E94" s="183" t="s">
        <v>776</v>
      </c>
      <c r="F94" s="183" t="s">
        <v>108</v>
      </c>
      <c r="G94" s="183" t="s">
        <v>109</v>
      </c>
      <c r="I94" s="183" t="s">
        <v>106</v>
      </c>
      <c r="J94" s="183" t="s">
        <v>107</v>
      </c>
      <c r="K94" s="183" t="s">
        <v>81</v>
      </c>
      <c r="L94" s="205">
        <v>335500000</v>
      </c>
      <c r="M94" s="205"/>
      <c r="N94" s="205"/>
      <c r="O94" s="205"/>
      <c r="P94" s="205"/>
      <c r="Q94" s="205"/>
      <c r="R94" s="205"/>
      <c r="S94" s="205"/>
      <c r="T94" s="205">
        <f t="shared" si="9"/>
        <v>0</v>
      </c>
      <c r="U94" s="205">
        <f t="shared" si="10"/>
        <v>335500000</v>
      </c>
      <c r="V94" s="205">
        <v>335550000</v>
      </c>
      <c r="W94" s="205">
        <v>301950000</v>
      </c>
      <c r="X94" s="205">
        <v>224952750</v>
      </c>
      <c r="Y94" s="205">
        <v>76997250</v>
      </c>
      <c r="Z94" s="205"/>
      <c r="AA94" s="205"/>
      <c r="AB94" s="217"/>
      <c r="AC94" s="205"/>
      <c r="AD94" s="205"/>
      <c r="AE94" s="205"/>
      <c r="AF94" s="205"/>
      <c r="AG94" s="205"/>
      <c r="AH94" s="205">
        <f t="shared" si="7"/>
        <v>301950000</v>
      </c>
      <c r="AI94" s="205">
        <f t="shared" si="8"/>
        <v>0</v>
      </c>
      <c r="AJ94" s="205">
        <f t="shared" ref="AJ94:AJ104" si="11">AH94-T94</f>
        <v>301950000</v>
      </c>
      <c r="AK94" s="183" t="s">
        <v>38</v>
      </c>
      <c r="AL94" s="183"/>
      <c r="AM94" s="183"/>
      <c r="AN94" s="183"/>
      <c r="AO94" s="183"/>
      <c r="AP94" s="183"/>
      <c r="AQ94" s="183"/>
      <c r="AR94" s="183"/>
      <c r="AS94" s="183"/>
      <c r="AT94" s="183"/>
      <c r="AU94" s="183"/>
      <c r="AV94" s="183"/>
      <c r="AW94" s="183"/>
      <c r="AX94" s="183"/>
      <c r="AY94" s="183"/>
      <c r="AZ94" s="183"/>
      <c r="BA94" s="183"/>
      <c r="BB94" s="183"/>
      <c r="BC94" s="183"/>
      <c r="BD94" s="183"/>
      <c r="BE94" s="183"/>
      <c r="BF94" s="183" t="s">
        <v>38</v>
      </c>
      <c r="BG94" s="183" t="s">
        <v>1819</v>
      </c>
      <c r="BH94" s="183"/>
      <c r="BI94" s="183" t="s">
        <v>1501</v>
      </c>
      <c r="BJ94" s="183" t="s">
        <v>1820</v>
      </c>
      <c r="BK94" s="183" t="s">
        <v>1821</v>
      </c>
      <c r="BL94" s="183"/>
      <c r="BM94" s="183"/>
      <c r="BN94" s="183"/>
      <c r="BO94" s="183"/>
      <c r="BP94" s="183" t="s">
        <v>108</v>
      </c>
      <c r="BQ94" s="183" t="s">
        <v>109</v>
      </c>
    </row>
    <row r="95" spans="1:69" ht="56.25" x14ac:dyDescent="0.25">
      <c r="A95" s="209">
        <v>1412</v>
      </c>
      <c r="B95" s="183" t="s">
        <v>67</v>
      </c>
      <c r="C95" s="183" t="s">
        <v>573</v>
      </c>
      <c r="D95" s="183">
        <v>310578</v>
      </c>
      <c r="E95" s="210" t="s">
        <v>777</v>
      </c>
      <c r="F95" s="183" t="s">
        <v>1822</v>
      </c>
      <c r="G95" s="183" t="s">
        <v>1823</v>
      </c>
      <c r="H95" s="238" t="s">
        <v>1824</v>
      </c>
      <c r="I95" s="239" t="s">
        <v>1825</v>
      </c>
      <c r="J95" s="183" t="s">
        <v>341</v>
      </c>
      <c r="K95" s="183" t="s">
        <v>165</v>
      </c>
      <c r="L95" s="205">
        <v>200000000</v>
      </c>
      <c r="M95" s="221">
        <v>200000000</v>
      </c>
      <c r="N95" s="205"/>
      <c r="O95" s="205"/>
      <c r="P95" s="205"/>
      <c r="Q95" s="205"/>
      <c r="R95" s="205"/>
      <c r="S95" s="205"/>
      <c r="T95" s="205">
        <f t="shared" si="9"/>
        <v>200000000</v>
      </c>
      <c r="U95" s="205">
        <f t="shared" si="10"/>
        <v>0</v>
      </c>
      <c r="V95" s="205">
        <v>200000000</v>
      </c>
      <c r="W95" s="205">
        <v>191117000</v>
      </c>
      <c r="X95" s="195">
        <v>180000000</v>
      </c>
      <c r="Y95" s="205"/>
      <c r="Z95" s="205"/>
      <c r="AA95" s="205"/>
      <c r="AB95" s="217"/>
      <c r="AC95" s="205"/>
      <c r="AD95" s="205"/>
      <c r="AE95" s="205"/>
      <c r="AF95" s="205"/>
      <c r="AG95" s="205"/>
      <c r="AH95" s="205">
        <f>W95+Y95+Z95+AA95+AB95+AC95+AD95+AE95</f>
        <v>191117000</v>
      </c>
      <c r="AI95" s="205" t="e">
        <f>#REF!-AH95-AF95-AG95</f>
        <v>#REF!</v>
      </c>
      <c r="AJ95" s="205">
        <f t="shared" si="11"/>
        <v>-8883000</v>
      </c>
      <c r="AK95" s="183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 t="s">
        <v>38</v>
      </c>
      <c r="BG95" s="6" t="s">
        <v>1826</v>
      </c>
      <c r="BH95" s="6"/>
      <c r="BI95" s="183" t="s">
        <v>1504</v>
      </c>
      <c r="BJ95" s="183" t="s">
        <v>1827</v>
      </c>
      <c r="BK95" s="183" t="s">
        <v>1828</v>
      </c>
      <c r="BL95" s="183"/>
      <c r="BM95" s="183"/>
      <c r="BN95" s="183"/>
      <c r="BO95" s="183"/>
      <c r="BP95" s="183" t="s">
        <v>1822</v>
      </c>
      <c r="BQ95" s="183" t="s">
        <v>1823</v>
      </c>
    </row>
    <row r="96" spans="1:69" x14ac:dyDescent="0.25">
      <c r="A96" s="204">
        <v>1006</v>
      </c>
      <c r="B96" s="183" t="s">
        <v>31</v>
      </c>
      <c r="C96" s="183" t="s">
        <v>573</v>
      </c>
      <c r="D96" s="183">
        <v>310579</v>
      </c>
      <c r="E96" s="183" t="s">
        <v>777</v>
      </c>
      <c r="F96" s="183" t="s">
        <v>1822</v>
      </c>
      <c r="G96" s="183" t="s">
        <v>350</v>
      </c>
      <c r="I96" s="183" t="s">
        <v>1829</v>
      </c>
      <c r="J96" s="183" t="s">
        <v>348</v>
      </c>
      <c r="K96" s="183" t="s">
        <v>349</v>
      </c>
      <c r="L96" s="205">
        <v>1115500000</v>
      </c>
      <c r="M96" s="214">
        <v>278875000</v>
      </c>
      <c r="N96" s="214">
        <v>278875000</v>
      </c>
      <c r="O96" s="214">
        <v>557750000</v>
      </c>
      <c r="P96" s="205"/>
      <c r="Q96" s="205"/>
      <c r="R96" s="205"/>
      <c r="S96" s="205"/>
      <c r="T96" s="205">
        <f t="shared" si="9"/>
        <v>1115500000</v>
      </c>
      <c r="U96" s="205">
        <f t="shared" si="10"/>
        <v>0</v>
      </c>
      <c r="V96" s="205">
        <v>1115500000</v>
      </c>
      <c r="W96" s="205">
        <v>1003950000</v>
      </c>
      <c r="X96" s="205">
        <v>250987500</v>
      </c>
      <c r="Y96" s="205">
        <v>250987500</v>
      </c>
      <c r="Z96" s="205">
        <v>501975000</v>
      </c>
      <c r="AA96" s="205"/>
      <c r="AB96" s="217"/>
      <c r="AC96" s="205"/>
      <c r="AD96" s="205"/>
      <c r="AE96" s="205"/>
      <c r="AF96" s="205"/>
      <c r="AG96" s="205"/>
      <c r="AH96" s="205">
        <f t="shared" ref="AH96:AH136" si="12">X96+Y96+Z96+AA96+AB96+AC96+AD96+AE96</f>
        <v>1003950000</v>
      </c>
      <c r="AI96" s="205">
        <f t="shared" ref="AI96:AI136" si="13">W96-AH96-AF96-AG96</f>
        <v>0</v>
      </c>
      <c r="AJ96" s="205">
        <f t="shared" si="11"/>
        <v>-111550000</v>
      </c>
      <c r="AK96" s="183" t="s">
        <v>38</v>
      </c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183" t="s">
        <v>1504</v>
      </c>
      <c r="BJ96" s="183" t="s">
        <v>1830</v>
      </c>
      <c r="BK96" s="200" t="s">
        <v>1831</v>
      </c>
      <c r="BL96" s="183" t="s">
        <v>1832</v>
      </c>
      <c r="BM96" s="183" t="s">
        <v>1833</v>
      </c>
      <c r="BN96" s="183"/>
      <c r="BO96" s="183"/>
      <c r="BP96" s="183" t="s">
        <v>1822</v>
      </c>
      <c r="BQ96" s="183" t="s">
        <v>350</v>
      </c>
    </row>
    <row r="97" spans="1:69" x14ac:dyDescent="0.25">
      <c r="A97" s="240">
        <v>790</v>
      </c>
      <c r="B97" s="6" t="s">
        <v>67</v>
      </c>
      <c r="C97" s="183" t="s">
        <v>573</v>
      </c>
      <c r="D97" s="6">
        <v>310585</v>
      </c>
      <c r="E97" s="6" t="s">
        <v>778</v>
      </c>
      <c r="F97" s="6" t="s">
        <v>1834</v>
      </c>
      <c r="G97" s="6" t="s">
        <v>1835</v>
      </c>
      <c r="I97" s="6" t="s">
        <v>1620</v>
      </c>
      <c r="J97" s="10" t="s">
        <v>339</v>
      </c>
      <c r="K97" s="10" t="s">
        <v>340</v>
      </c>
      <c r="L97" s="5">
        <v>228000000</v>
      </c>
      <c r="M97" s="14">
        <v>228000000</v>
      </c>
      <c r="N97" s="5"/>
      <c r="O97" s="5"/>
      <c r="P97" s="5"/>
      <c r="Q97" s="5"/>
      <c r="R97" s="5"/>
      <c r="S97" s="5"/>
      <c r="T97" s="205">
        <f t="shared" si="9"/>
        <v>228000000</v>
      </c>
      <c r="U97" s="205">
        <f t="shared" si="10"/>
        <v>0</v>
      </c>
      <c r="V97" s="5">
        <v>228000000</v>
      </c>
      <c r="W97" s="2">
        <v>205200000</v>
      </c>
      <c r="X97" s="2">
        <v>205200000</v>
      </c>
      <c r="Y97" s="5"/>
      <c r="Z97" s="5"/>
      <c r="AA97" s="5"/>
      <c r="AB97" s="5"/>
      <c r="AC97" s="5"/>
      <c r="AD97" s="5"/>
      <c r="AE97" s="5"/>
      <c r="AF97" s="5"/>
      <c r="AG97" s="5"/>
      <c r="AH97" s="205">
        <f t="shared" si="12"/>
        <v>205200000</v>
      </c>
      <c r="AI97" s="205">
        <f t="shared" si="13"/>
        <v>0</v>
      </c>
      <c r="AJ97" s="205">
        <f t="shared" si="11"/>
        <v>-22800000</v>
      </c>
      <c r="AK97" s="6" t="s">
        <v>38</v>
      </c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 t="s">
        <v>38</v>
      </c>
      <c r="BG97" s="6" t="s">
        <v>1836</v>
      </c>
      <c r="BH97" s="6"/>
      <c r="BI97" s="6"/>
      <c r="BJ97" s="6"/>
      <c r="BK97" s="6"/>
      <c r="BL97" s="6"/>
      <c r="BM97" s="6"/>
      <c r="BN97" s="6"/>
      <c r="BO97" s="6" t="s">
        <v>64</v>
      </c>
      <c r="BP97" s="6" t="s">
        <v>1834</v>
      </c>
      <c r="BQ97" s="6" t="s">
        <v>1835</v>
      </c>
    </row>
    <row r="98" spans="1:69" x14ac:dyDescent="0.25">
      <c r="A98" s="204">
        <v>1010</v>
      </c>
      <c r="B98" s="183" t="s">
        <v>31</v>
      </c>
      <c r="C98" s="183" t="s">
        <v>573</v>
      </c>
      <c r="D98" s="9">
        <v>310586</v>
      </c>
      <c r="E98" s="183" t="s">
        <v>356</v>
      </c>
      <c r="F98" s="183" t="s">
        <v>356</v>
      </c>
      <c r="G98" s="183" t="s">
        <v>359</v>
      </c>
      <c r="I98" s="183" t="s">
        <v>357</v>
      </c>
      <c r="J98" s="183" t="s">
        <v>358</v>
      </c>
      <c r="K98" s="183" t="s">
        <v>165</v>
      </c>
      <c r="L98" s="205">
        <v>1180000000</v>
      </c>
      <c r="M98" s="3">
        <v>250750000</v>
      </c>
      <c r="N98" s="2"/>
      <c r="O98" s="2"/>
      <c r="P98" s="2"/>
      <c r="Q98" s="2"/>
      <c r="R98" s="2"/>
      <c r="S98" s="2"/>
      <c r="T98" s="205">
        <f t="shared" si="9"/>
        <v>250750000</v>
      </c>
      <c r="U98" s="205">
        <f t="shared" si="10"/>
        <v>929250000</v>
      </c>
      <c r="V98" s="205">
        <v>1180000000</v>
      </c>
      <c r="W98" s="205">
        <v>1062000000</v>
      </c>
      <c r="X98" s="2">
        <v>225675000</v>
      </c>
      <c r="Y98" s="2"/>
      <c r="Z98" s="2"/>
      <c r="AA98" s="2"/>
      <c r="AB98" s="217"/>
      <c r="AC98" s="2"/>
      <c r="AD98" s="2"/>
      <c r="AE98" s="2"/>
      <c r="AF98" s="2"/>
      <c r="AG98" s="2"/>
      <c r="AH98" s="205">
        <f t="shared" si="12"/>
        <v>225675000</v>
      </c>
      <c r="AI98" s="205">
        <f t="shared" si="13"/>
        <v>836325000</v>
      </c>
      <c r="AJ98" s="205">
        <f t="shared" si="11"/>
        <v>-25075000</v>
      </c>
      <c r="AK98" s="9" t="s">
        <v>38</v>
      </c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9" t="s">
        <v>1837</v>
      </c>
      <c r="BL98" s="8"/>
      <c r="BM98" s="8"/>
      <c r="BN98" s="8"/>
      <c r="BO98" s="9"/>
      <c r="BP98" s="183" t="s">
        <v>356</v>
      </c>
      <c r="BQ98" s="183" t="s">
        <v>359</v>
      </c>
    </row>
    <row r="99" spans="1:69" x14ac:dyDescent="0.25">
      <c r="A99" s="209">
        <v>621</v>
      </c>
      <c r="B99" s="183" t="s">
        <v>67</v>
      </c>
      <c r="C99" s="183" t="s">
        <v>573</v>
      </c>
      <c r="D99" s="183">
        <v>315179</v>
      </c>
      <c r="E99" s="210" t="s">
        <v>779</v>
      </c>
      <c r="F99" s="183" t="s">
        <v>1838</v>
      </c>
      <c r="G99" s="183" t="s">
        <v>1839</v>
      </c>
      <c r="I99" s="210" t="s">
        <v>1840</v>
      </c>
      <c r="J99" s="183" t="s">
        <v>272</v>
      </c>
      <c r="K99" s="183" t="s">
        <v>165</v>
      </c>
      <c r="L99" s="205">
        <v>130000000</v>
      </c>
      <c r="M99" s="205"/>
      <c r="N99" s="205"/>
      <c r="O99" s="205"/>
      <c r="P99" s="205"/>
      <c r="Q99" s="205">
        <v>13000000</v>
      </c>
      <c r="R99" s="205"/>
      <c r="S99" s="205"/>
      <c r="T99" s="205">
        <f t="shared" si="9"/>
        <v>13000000</v>
      </c>
      <c r="U99" s="205">
        <v>0</v>
      </c>
      <c r="V99" s="205">
        <v>130000000</v>
      </c>
      <c r="W99" s="205">
        <v>117000000</v>
      </c>
      <c r="X99" s="205"/>
      <c r="Y99" s="205"/>
      <c r="Z99" s="205"/>
      <c r="AA99" s="205"/>
      <c r="AB99" s="217"/>
      <c r="AC99" s="205"/>
      <c r="AD99" s="221">
        <v>117000000</v>
      </c>
      <c r="AE99" s="205"/>
      <c r="AF99" s="1"/>
      <c r="AG99" s="1"/>
      <c r="AH99" s="205">
        <f t="shared" si="12"/>
        <v>117000000</v>
      </c>
      <c r="AI99" s="205">
        <f t="shared" si="13"/>
        <v>0</v>
      </c>
      <c r="AJ99" s="205">
        <f t="shared" si="11"/>
        <v>104000000</v>
      </c>
      <c r="AK99" s="183" t="s">
        <v>38</v>
      </c>
      <c r="AL99" s="183"/>
      <c r="AM99" s="183"/>
      <c r="AN99" s="183" t="s">
        <v>35</v>
      </c>
      <c r="AO99" s="183" t="s">
        <v>35</v>
      </c>
      <c r="AP99" s="183" t="s">
        <v>35</v>
      </c>
      <c r="AQ99" s="183">
        <v>20000000</v>
      </c>
      <c r="AR99" s="183" t="s">
        <v>35</v>
      </c>
      <c r="AS99" s="183"/>
      <c r="AT99" s="183"/>
      <c r="AU99" s="183"/>
      <c r="AV99" s="183"/>
      <c r="AW99" s="183"/>
      <c r="AX99" s="183"/>
      <c r="AY99" s="183"/>
      <c r="AZ99" s="183"/>
      <c r="BA99" s="183"/>
      <c r="BB99" s="183" t="s">
        <v>35</v>
      </c>
      <c r="BC99" s="183"/>
      <c r="BD99" s="183"/>
      <c r="BE99" s="183"/>
      <c r="BF99" s="210" t="s">
        <v>38</v>
      </c>
      <c r="BG99" s="183" t="s">
        <v>1841</v>
      </c>
      <c r="BH99" s="183"/>
      <c r="BI99" s="183" t="s">
        <v>1842</v>
      </c>
      <c r="BJ99" s="183" t="s">
        <v>1827</v>
      </c>
      <c r="BK99" s="183"/>
      <c r="BL99" s="183"/>
      <c r="BM99" s="183"/>
      <c r="BN99" s="183"/>
      <c r="BO99" s="183"/>
      <c r="BP99" s="183" t="s">
        <v>1838</v>
      </c>
      <c r="BQ99" s="183" t="s">
        <v>1839</v>
      </c>
    </row>
    <row r="100" spans="1:69" x14ac:dyDescent="0.25">
      <c r="A100" s="204">
        <v>419</v>
      </c>
      <c r="B100" s="183" t="s">
        <v>67</v>
      </c>
      <c r="C100" s="183" t="s">
        <v>573</v>
      </c>
      <c r="D100" s="183">
        <v>315179</v>
      </c>
      <c r="E100" s="183" t="s">
        <v>780</v>
      </c>
      <c r="F100" s="183" t="s">
        <v>1838</v>
      </c>
      <c r="G100" s="183" t="s">
        <v>1839</v>
      </c>
      <c r="I100" s="183" t="s">
        <v>226</v>
      </c>
      <c r="J100" s="183" t="s">
        <v>227</v>
      </c>
      <c r="K100" s="183" t="s">
        <v>228</v>
      </c>
      <c r="L100" s="205">
        <v>130000000</v>
      </c>
      <c r="M100" s="205"/>
      <c r="N100" s="205"/>
      <c r="O100" s="205"/>
      <c r="P100" s="205"/>
      <c r="Q100" s="205"/>
      <c r="R100" s="205"/>
      <c r="S100" s="205"/>
      <c r="T100" s="205">
        <f t="shared" si="9"/>
        <v>0</v>
      </c>
      <c r="U100" s="205">
        <f>L100-T100</f>
        <v>130000000</v>
      </c>
      <c r="V100" s="205"/>
      <c r="W100" s="205">
        <v>25000000</v>
      </c>
      <c r="X100" s="205"/>
      <c r="Y100" s="205"/>
      <c r="Z100" s="205"/>
      <c r="AA100" s="205"/>
      <c r="AB100" s="217"/>
      <c r="AC100" s="205"/>
      <c r="AD100" s="205"/>
      <c r="AE100" s="205"/>
      <c r="AF100" s="205"/>
      <c r="AG100" s="205"/>
      <c r="AH100" s="205">
        <f t="shared" si="12"/>
        <v>0</v>
      </c>
      <c r="AI100" s="205">
        <f t="shared" si="13"/>
        <v>25000000</v>
      </c>
      <c r="AJ100" s="205">
        <f t="shared" si="11"/>
        <v>0</v>
      </c>
      <c r="AK100" s="183" t="s">
        <v>38</v>
      </c>
      <c r="AL100" s="183"/>
      <c r="AM100" s="183"/>
      <c r="AN100" s="183" t="s">
        <v>1581</v>
      </c>
      <c r="AO100" s="183" t="s">
        <v>1843</v>
      </c>
      <c r="AP100" s="183" t="s">
        <v>1581</v>
      </c>
      <c r="AQ100" s="183" t="s">
        <v>1581</v>
      </c>
      <c r="AR100" s="183" t="s">
        <v>1581</v>
      </c>
      <c r="AS100" s="183" t="s">
        <v>225</v>
      </c>
      <c r="AT100" s="183" t="s">
        <v>1844</v>
      </c>
      <c r="AU100" s="183"/>
      <c r="AV100" s="183"/>
      <c r="AW100" s="183"/>
      <c r="AX100" s="183"/>
      <c r="AY100" s="183"/>
      <c r="AZ100" s="183"/>
      <c r="BA100" s="183"/>
      <c r="BB100" s="183" t="s">
        <v>38</v>
      </c>
      <c r="BC100" s="183">
        <v>3.6</v>
      </c>
      <c r="BD100" s="183">
        <v>2.16</v>
      </c>
      <c r="BE100" s="183">
        <v>1.94</v>
      </c>
      <c r="BF100" s="183" t="s">
        <v>38</v>
      </c>
      <c r="BG100" s="183" t="s">
        <v>1845</v>
      </c>
      <c r="BH100" s="183"/>
      <c r="BI100" s="183" t="s">
        <v>1504</v>
      </c>
      <c r="BJ100" s="183" t="s">
        <v>1827</v>
      </c>
      <c r="BK100" s="183" t="s">
        <v>1846</v>
      </c>
      <c r="BL100" s="183"/>
      <c r="BM100" s="183"/>
      <c r="BN100" s="183"/>
      <c r="BO100" s="183"/>
      <c r="BP100" s="183" t="s">
        <v>1838</v>
      </c>
      <c r="BQ100" s="183" t="s">
        <v>1839</v>
      </c>
    </row>
    <row r="101" spans="1:69" x14ac:dyDescent="0.25">
      <c r="A101" s="204">
        <v>481</v>
      </c>
      <c r="B101" s="183" t="s">
        <v>67</v>
      </c>
      <c r="C101" s="183" t="s">
        <v>573</v>
      </c>
      <c r="D101" s="183">
        <v>315215</v>
      </c>
      <c r="E101" s="183" t="s">
        <v>171</v>
      </c>
      <c r="F101" s="183" t="s">
        <v>1847</v>
      </c>
      <c r="G101" s="183" t="s">
        <v>1848</v>
      </c>
      <c r="I101" s="183" t="s">
        <v>1840</v>
      </c>
      <c r="J101" s="183" t="s">
        <v>432</v>
      </c>
      <c r="K101" s="183" t="s">
        <v>110</v>
      </c>
      <c r="L101" s="205">
        <v>150000000</v>
      </c>
      <c r="M101" s="205"/>
      <c r="N101" s="205"/>
      <c r="O101" s="205"/>
      <c r="P101" s="205"/>
      <c r="Q101" s="241">
        <v>15000000</v>
      </c>
      <c r="R101" s="205"/>
      <c r="S101" s="205"/>
      <c r="T101" s="205">
        <f t="shared" si="9"/>
        <v>15000000</v>
      </c>
      <c r="U101" s="205">
        <v>0</v>
      </c>
      <c r="V101" s="205">
        <v>150000000</v>
      </c>
      <c r="W101" s="205">
        <v>135000000</v>
      </c>
      <c r="X101" s="2"/>
      <c r="Y101" s="205"/>
      <c r="Z101" s="205"/>
      <c r="AA101" s="205"/>
      <c r="AB101" s="217"/>
      <c r="AC101" s="205"/>
      <c r="AD101" s="221">
        <v>135000000</v>
      </c>
      <c r="AE101" s="205"/>
      <c r="AF101" s="1"/>
      <c r="AG101" s="1"/>
      <c r="AH101" s="205">
        <f t="shared" si="12"/>
        <v>135000000</v>
      </c>
      <c r="AI101" s="205">
        <f t="shared" si="13"/>
        <v>0</v>
      </c>
      <c r="AJ101" s="205">
        <f t="shared" si="11"/>
        <v>120000000</v>
      </c>
      <c r="AK101" s="183" t="s">
        <v>35</v>
      </c>
      <c r="AL101" s="183"/>
      <c r="AM101" s="183"/>
      <c r="AN101" s="183" t="s">
        <v>1581</v>
      </c>
      <c r="AO101" s="183" t="s">
        <v>1581</v>
      </c>
      <c r="AP101" s="183" t="s">
        <v>1581</v>
      </c>
      <c r="AQ101" s="183" t="s">
        <v>1581</v>
      </c>
      <c r="AR101" s="183" t="s">
        <v>1581</v>
      </c>
      <c r="AS101" s="183" t="s">
        <v>1849</v>
      </c>
      <c r="AT101" s="183"/>
      <c r="AU101" s="183"/>
      <c r="AV101" s="183"/>
      <c r="AW101" s="183"/>
      <c r="AX101" s="183"/>
      <c r="AY101" s="183"/>
      <c r="AZ101" s="183"/>
      <c r="BA101" s="183"/>
      <c r="BB101" s="183" t="s">
        <v>38</v>
      </c>
      <c r="BC101" s="183">
        <v>5.75</v>
      </c>
      <c r="BD101" s="183">
        <v>5.75</v>
      </c>
      <c r="BE101" s="183"/>
      <c r="BF101" s="183" t="s">
        <v>38</v>
      </c>
      <c r="BG101" s="183" t="s">
        <v>1850</v>
      </c>
      <c r="BH101" s="183"/>
      <c r="BI101" s="183" t="s">
        <v>1501</v>
      </c>
      <c r="BJ101" s="183" t="s">
        <v>1583</v>
      </c>
      <c r="BK101" s="183" t="s">
        <v>1849</v>
      </c>
      <c r="BL101" s="183" t="s">
        <v>149</v>
      </c>
      <c r="BM101" s="183" t="s">
        <v>64</v>
      </c>
      <c r="BN101" s="183" t="s">
        <v>1851</v>
      </c>
      <c r="BO101" s="183"/>
      <c r="BP101" s="183" t="s">
        <v>1847</v>
      </c>
      <c r="BQ101" s="183" t="s">
        <v>1848</v>
      </c>
    </row>
    <row r="102" spans="1:69" x14ac:dyDescent="0.25">
      <c r="A102" s="209">
        <v>416</v>
      </c>
      <c r="B102" s="183" t="s">
        <v>67</v>
      </c>
      <c r="C102" s="183" t="s">
        <v>573</v>
      </c>
      <c r="D102" s="183">
        <v>315230</v>
      </c>
      <c r="E102" s="210" t="s">
        <v>223</v>
      </c>
      <c r="F102" s="183" t="s">
        <v>223</v>
      </c>
      <c r="G102" s="183" t="s">
        <v>1852</v>
      </c>
      <c r="I102" s="210" t="s">
        <v>1840</v>
      </c>
      <c r="J102" s="183" t="s">
        <v>224</v>
      </c>
      <c r="K102" s="183" t="s">
        <v>225</v>
      </c>
      <c r="L102" s="205">
        <v>150000000</v>
      </c>
      <c r="M102" s="205"/>
      <c r="N102" s="205"/>
      <c r="O102" s="205"/>
      <c r="P102" s="205"/>
      <c r="Q102" s="205"/>
      <c r="R102" s="205"/>
      <c r="S102" s="205"/>
      <c r="T102" s="205">
        <f t="shared" si="9"/>
        <v>0</v>
      </c>
      <c r="U102" s="205">
        <f>L102-T102</f>
        <v>150000000</v>
      </c>
      <c r="V102" s="205">
        <v>150000000</v>
      </c>
      <c r="W102" s="205">
        <v>135000000</v>
      </c>
      <c r="X102" s="2"/>
      <c r="Y102" s="205"/>
      <c r="Z102" s="205"/>
      <c r="AA102" s="205"/>
      <c r="AB102" s="217"/>
      <c r="AC102" s="221"/>
      <c r="AD102" s="221">
        <v>135000000</v>
      </c>
      <c r="AE102" s="205"/>
      <c r="AF102" s="1"/>
      <c r="AG102" s="1"/>
      <c r="AH102" s="205">
        <f t="shared" si="12"/>
        <v>135000000</v>
      </c>
      <c r="AI102" s="205">
        <f t="shared" si="13"/>
        <v>0</v>
      </c>
      <c r="AJ102" s="205">
        <f t="shared" si="11"/>
        <v>135000000</v>
      </c>
      <c r="AK102" s="183" t="s">
        <v>38</v>
      </c>
      <c r="AL102" s="183"/>
      <c r="AM102" s="183"/>
      <c r="AN102" s="183" t="s">
        <v>35</v>
      </c>
      <c r="AO102" s="183" t="s">
        <v>35</v>
      </c>
      <c r="AP102" s="183" t="s">
        <v>35</v>
      </c>
      <c r="AQ102" s="183" t="s">
        <v>35</v>
      </c>
      <c r="AR102" s="183" t="s">
        <v>35</v>
      </c>
      <c r="AS102" s="183"/>
      <c r="AT102" s="183"/>
      <c r="AU102" s="183"/>
      <c r="AV102" s="183"/>
      <c r="AW102" s="183"/>
      <c r="AX102" s="183"/>
      <c r="AY102" s="183"/>
      <c r="AZ102" s="183"/>
      <c r="BA102" s="183"/>
      <c r="BB102" s="183" t="s">
        <v>38</v>
      </c>
      <c r="BC102" s="183">
        <v>5.9</v>
      </c>
      <c r="BD102" s="183">
        <v>5.31</v>
      </c>
      <c r="BE102" s="183"/>
      <c r="BF102" s="210" t="s">
        <v>35</v>
      </c>
      <c r="BG102" s="183" t="s">
        <v>1853</v>
      </c>
      <c r="BH102" s="183"/>
      <c r="BI102" s="183" t="s">
        <v>1504</v>
      </c>
      <c r="BJ102" s="183" t="s">
        <v>1827</v>
      </c>
      <c r="BK102" s="183" t="s">
        <v>1837</v>
      </c>
      <c r="BL102" s="183" t="s">
        <v>1854</v>
      </c>
      <c r="BM102" s="183"/>
      <c r="BN102" s="183"/>
      <c r="BO102" s="183"/>
      <c r="BP102" s="183" t="s">
        <v>223</v>
      </c>
      <c r="BQ102" s="183" t="s">
        <v>1852</v>
      </c>
    </row>
    <row r="103" spans="1:69" x14ac:dyDescent="0.25">
      <c r="A103" s="209">
        <v>571</v>
      </c>
      <c r="B103" s="183" t="s">
        <v>67</v>
      </c>
      <c r="C103" s="183" t="s">
        <v>573</v>
      </c>
      <c r="D103" s="183">
        <v>315231</v>
      </c>
      <c r="E103" s="210" t="s">
        <v>223</v>
      </c>
      <c r="F103" s="183" t="s">
        <v>223</v>
      </c>
      <c r="G103" s="183" t="s">
        <v>1852</v>
      </c>
      <c r="I103" s="210" t="s">
        <v>1840</v>
      </c>
      <c r="J103" s="183" t="s">
        <v>506</v>
      </c>
      <c r="K103" s="183" t="s">
        <v>232</v>
      </c>
      <c r="L103" s="205">
        <v>150000000</v>
      </c>
      <c r="M103" s="205"/>
      <c r="N103" s="205"/>
      <c r="O103" s="205"/>
      <c r="P103" s="205"/>
      <c r="Q103" s="241">
        <v>15000000</v>
      </c>
      <c r="R103" s="205"/>
      <c r="S103" s="205"/>
      <c r="T103" s="205">
        <f t="shared" si="9"/>
        <v>15000000</v>
      </c>
      <c r="U103" s="205">
        <v>0</v>
      </c>
      <c r="V103" s="205">
        <v>150000000</v>
      </c>
      <c r="W103" s="205">
        <v>135000000</v>
      </c>
      <c r="X103" s="205"/>
      <c r="Y103" s="205"/>
      <c r="Z103" s="205"/>
      <c r="AA103" s="205"/>
      <c r="AB103" s="217"/>
      <c r="AC103" s="205"/>
      <c r="AD103" s="205"/>
      <c r="AE103" s="205"/>
      <c r="AF103" s="205"/>
      <c r="AG103" s="205"/>
      <c r="AH103" s="205">
        <f t="shared" si="12"/>
        <v>0</v>
      </c>
      <c r="AI103" s="221">
        <f t="shared" si="13"/>
        <v>135000000</v>
      </c>
      <c r="AJ103" s="205">
        <f t="shared" si="11"/>
        <v>-15000000</v>
      </c>
      <c r="AK103" s="183" t="s">
        <v>38</v>
      </c>
      <c r="AL103" s="183"/>
      <c r="AM103" s="183"/>
      <c r="AN103" s="183" t="s">
        <v>35</v>
      </c>
      <c r="AO103" s="183" t="s">
        <v>35</v>
      </c>
      <c r="AP103" s="183" t="s">
        <v>35</v>
      </c>
      <c r="AQ103" s="183" t="s">
        <v>35</v>
      </c>
      <c r="AR103" s="183" t="s">
        <v>35</v>
      </c>
      <c r="AS103" s="183"/>
      <c r="AT103" s="183"/>
      <c r="AU103" s="183"/>
      <c r="AV103" s="183"/>
      <c r="AW103" s="183"/>
      <c r="AX103" s="183"/>
      <c r="AY103" s="183"/>
      <c r="AZ103" s="183"/>
      <c r="BA103" s="183"/>
      <c r="BB103" s="183" t="s">
        <v>35</v>
      </c>
      <c r="BC103" s="183"/>
      <c r="BD103" s="183"/>
      <c r="BE103" s="183"/>
      <c r="BF103" s="210" t="s">
        <v>38</v>
      </c>
      <c r="BG103" s="183" t="s">
        <v>1855</v>
      </c>
      <c r="BH103" s="183"/>
      <c r="BI103" s="183" t="s">
        <v>1504</v>
      </c>
      <c r="BJ103" s="183" t="s">
        <v>1815</v>
      </c>
      <c r="BK103" s="183"/>
      <c r="BL103" s="183"/>
      <c r="BM103" s="183"/>
      <c r="BN103" s="183"/>
      <c r="BO103" s="183"/>
      <c r="BP103" s="183" t="s">
        <v>223</v>
      </c>
      <c r="BQ103" s="183" t="s">
        <v>1852</v>
      </c>
    </row>
    <row r="104" spans="1:69" x14ac:dyDescent="0.25">
      <c r="A104" s="209">
        <v>184</v>
      </c>
      <c r="B104" s="183" t="s">
        <v>31</v>
      </c>
      <c r="C104" s="183" t="s">
        <v>573</v>
      </c>
      <c r="D104" s="183">
        <v>315232</v>
      </c>
      <c r="E104" s="210" t="s">
        <v>163</v>
      </c>
      <c r="F104" s="183" t="s">
        <v>163</v>
      </c>
      <c r="G104" s="183" t="s">
        <v>1856</v>
      </c>
      <c r="I104" s="210" t="s">
        <v>1840</v>
      </c>
      <c r="J104" s="183" t="s">
        <v>164</v>
      </c>
      <c r="K104" s="183" t="s">
        <v>165</v>
      </c>
      <c r="L104" s="205">
        <v>150000000</v>
      </c>
      <c r="M104" s="205"/>
      <c r="N104" s="205"/>
      <c r="O104" s="205"/>
      <c r="P104" s="205"/>
      <c r="Q104" s="241">
        <v>15000000</v>
      </c>
      <c r="R104" s="205"/>
      <c r="S104" s="205"/>
      <c r="T104" s="205">
        <f t="shared" si="9"/>
        <v>15000000</v>
      </c>
      <c r="U104" s="205">
        <v>0</v>
      </c>
      <c r="V104" s="205">
        <v>150000000</v>
      </c>
      <c r="W104" s="205">
        <v>135000000</v>
      </c>
      <c r="X104" s="205"/>
      <c r="Y104" s="205"/>
      <c r="Z104" s="205"/>
      <c r="AA104" s="205"/>
      <c r="AB104" s="217"/>
      <c r="AC104" s="205"/>
      <c r="AD104" s="221">
        <v>135000000</v>
      </c>
      <c r="AE104" s="205"/>
      <c r="AF104" s="1"/>
      <c r="AG104" s="1"/>
      <c r="AH104" s="205">
        <f t="shared" si="12"/>
        <v>135000000</v>
      </c>
      <c r="AI104" s="205">
        <f t="shared" si="13"/>
        <v>0</v>
      </c>
      <c r="AJ104" s="205">
        <f t="shared" si="11"/>
        <v>120000000</v>
      </c>
      <c r="AK104" s="183" t="s">
        <v>38</v>
      </c>
      <c r="AL104" s="183"/>
      <c r="AM104" s="183"/>
      <c r="AN104" s="183" t="s">
        <v>35</v>
      </c>
      <c r="AO104" s="183" t="s">
        <v>35</v>
      </c>
      <c r="AP104" s="183" t="s">
        <v>35</v>
      </c>
      <c r="AQ104" s="183" t="s">
        <v>35</v>
      </c>
      <c r="AR104" s="183" t="s">
        <v>35</v>
      </c>
      <c r="AS104" s="183"/>
      <c r="AT104" s="183"/>
      <c r="AU104" s="183"/>
      <c r="AV104" s="183"/>
      <c r="AW104" s="183"/>
      <c r="AX104" s="183"/>
      <c r="AY104" s="183"/>
      <c r="AZ104" s="183"/>
      <c r="BA104" s="183"/>
      <c r="BB104" s="183" t="s">
        <v>35</v>
      </c>
      <c r="BC104" s="183"/>
      <c r="BD104" s="183"/>
      <c r="BE104" s="183"/>
      <c r="BF104" s="183"/>
      <c r="BG104" s="183"/>
      <c r="BH104" s="183"/>
      <c r="BI104" s="183" t="s">
        <v>1504</v>
      </c>
      <c r="BJ104" s="183" t="s">
        <v>1827</v>
      </c>
      <c r="BK104" s="183" t="s">
        <v>1857</v>
      </c>
      <c r="BL104" s="183"/>
      <c r="BM104" s="183"/>
      <c r="BN104" s="183"/>
      <c r="BO104" s="183"/>
      <c r="BP104" s="183" t="s">
        <v>163</v>
      </c>
      <c r="BQ104" s="183" t="s">
        <v>1856</v>
      </c>
    </row>
    <row r="105" spans="1:69" x14ac:dyDescent="0.25">
      <c r="A105" s="204">
        <v>581</v>
      </c>
      <c r="B105" s="183" t="s">
        <v>67</v>
      </c>
      <c r="C105" s="183" t="s">
        <v>573</v>
      </c>
      <c r="D105" s="183">
        <v>315236</v>
      </c>
      <c r="E105" s="183" t="s">
        <v>671</v>
      </c>
      <c r="F105" s="183" t="s">
        <v>1811</v>
      </c>
      <c r="G105" s="183" t="s">
        <v>1858</v>
      </c>
      <c r="I105" s="183" t="s">
        <v>243</v>
      </c>
      <c r="J105" s="183" t="s">
        <v>513</v>
      </c>
      <c r="K105" s="183" t="s">
        <v>1859</v>
      </c>
      <c r="L105" s="205">
        <v>780000000</v>
      </c>
      <c r="M105" s="241">
        <v>195000000</v>
      </c>
      <c r="N105" s="241">
        <v>253300000</v>
      </c>
      <c r="O105" s="241">
        <v>108503000</v>
      </c>
      <c r="P105" s="242">
        <v>223197000</v>
      </c>
      <c r="Q105" s="241"/>
      <c r="R105" s="205"/>
      <c r="S105" s="1"/>
      <c r="T105" s="205">
        <f t="shared" si="9"/>
        <v>780000000</v>
      </c>
      <c r="U105" s="205">
        <v>0</v>
      </c>
      <c r="V105" s="205">
        <v>780000000</v>
      </c>
      <c r="W105" s="205">
        <v>702000000</v>
      </c>
      <c r="X105" s="205">
        <v>175500000</v>
      </c>
      <c r="Y105" s="205">
        <v>298530000</v>
      </c>
      <c r="Z105" s="205"/>
      <c r="AA105" s="205"/>
      <c r="AB105" s="206"/>
      <c r="AC105" s="205"/>
      <c r="AD105" s="205">
        <v>227970000</v>
      </c>
      <c r="AE105" s="205"/>
      <c r="AF105" s="1"/>
      <c r="AG105" s="1"/>
      <c r="AH105" s="205">
        <f t="shared" si="12"/>
        <v>702000000</v>
      </c>
      <c r="AI105" s="205">
        <f t="shared" si="13"/>
        <v>0</v>
      </c>
      <c r="AJ105" s="205">
        <v>0</v>
      </c>
      <c r="AK105" s="183" t="s">
        <v>38</v>
      </c>
      <c r="AL105" s="183"/>
      <c r="AM105" s="183"/>
      <c r="AN105" s="183" t="s">
        <v>35</v>
      </c>
      <c r="AO105" s="183" t="s">
        <v>35</v>
      </c>
      <c r="AP105" s="183" t="s">
        <v>35</v>
      </c>
      <c r="AQ105" s="183">
        <v>20000000</v>
      </c>
      <c r="AR105" s="183" t="s">
        <v>35</v>
      </c>
      <c r="AS105" s="183" t="s">
        <v>149</v>
      </c>
      <c r="AT105" s="183"/>
      <c r="AU105" s="183"/>
      <c r="AV105" s="183"/>
      <c r="AW105" s="183"/>
      <c r="AX105" s="183"/>
      <c r="AY105" s="183"/>
      <c r="AZ105" s="183"/>
      <c r="BA105" s="183"/>
      <c r="BB105" s="183" t="s">
        <v>35</v>
      </c>
      <c r="BC105" s="183">
        <v>6</v>
      </c>
      <c r="BD105" s="183">
        <v>3.6</v>
      </c>
      <c r="BE105" s="183">
        <v>2.1</v>
      </c>
      <c r="BF105" s="183" t="s">
        <v>38</v>
      </c>
      <c r="BG105" s="183" t="s">
        <v>1860</v>
      </c>
      <c r="BH105" s="183"/>
      <c r="BI105" s="6" t="s">
        <v>1501</v>
      </c>
      <c r="BJ105" s="6" t="s">
        <v>1595</v>
      </c>
      <c r="BK105" s="183" t="s">
        <v>1861</v>
      </c>
      <c r="BL105" s="183" t="s">
        <v>1862</v>
      </c>
      <c r="BM105" s="183" t="s">
        <v>1496</v>
      </c>
      <c r="BN105" s="183" t="s">
        <v>1863</v>
      </c>
      <c r="BO105" s="183"/>
      <c r="BP105" s="183" t="s">
        <v>1811</v>
      </c>
      <c r="BQ105" s="183" t="s">
        <v>1858</v>
      </c>
    </row>
    <row r="106" spans="1:69" x14ac:dyDescent="0.25">
      <c r="A106" s="204">
        <v>546</v>
      </c>
      <c r="B106" s="183" t="s">
        <v>67</v>
      </c>
      <c r="C106" s="183" t="s">
        <v>573</v>
      </c>
      <c r="D106" s="183">
        <v>315292</v>
      </c>
      <c r="E106" s="183" t="s">
        <v>478</v>
      </c>
      <c r="F106" s="183" t="s">
        <v>478</v>
      </c>
      <c r="G106" s="183" t="s">
        <v>1864</v>
      </c>
      <c r="I106" s="183"/>
      <c r="J106" s="183" t="s">
        <v>479</v>
      </c>
      <c r="K106" s="183" t="s">
        <v>480</v>
      </c>
      <c r="L106" s="205">
        <v>150000000</v>
      </c>
      <c r="M106" s="205">
        <v>15000000</v>
      </c>
      <c r="N106" s="241"/>
      <c r="O106" s="241"/>
      <c r="P106" s="241"/>
      <c r="Q106" s="241"/>
      <c r="R106" s="241"/>
      <c r="S106" s="1"/>
      <c r="T106" s="205">
        <f t="shared" si="9"/>
        <v>15000000</v>
      </c>
      <c r="U106" s="205">
        <v>0</v>
      </c>
      <c r="V106" s="205"/>
      <c r="W106" s="205"/>
      <c r="X106" s="2"/>
      <c r="Y106" s="205"/>
      <c r="Z106" s="205"/>
      <c r="AA106" s="205"/>
      <c r="AB106" s="217"/>
      <c r="AC106" s="205"/>
      <c r="AD106" s="205"/>
      <c r="AE106" s="205"/>
      <c r="AF106" s="1"/>
      <c r="AG106" s="1"/>
      <c r="AH106" s="205">
        <f t="shared" si="12"/>
        <v>0</v>
      </c>
      <c r="AI106" s="205">
        <f t="shared" si="13"/>
        <v>0</v>
      </c>
      <c r="AJ106" s="205">
        <v>0</v>
      </c>
      <c r="AK106" s="183"/>
      <c r="AL106" s="183"/>
      <c r="AM106" s="183"/>
      <c r="AN106" s="183"/>
      <c r="AO106" s="183"/>
      <c r="AP106" s="183"/>
      <c r="AQ106" s="183"/>
      <c r="AR106" s="183"/>
      <c r="AS106" s="183"/>
      <c r="AT106" s="183"/>
      <c r="AU106" s="183"/>
      <c r="AV106" s="183"/>
      <c r="AW106" s="183"/>
      <c r="AX106" s="183"/>
      <c r="AY106" s="183"/>
      <c r="AZ106" s="183"/>
      <c r="BA106" s="183"/>
      <c r="BB106" s="183" t="s">
        <v>35</v>
      </c>
      <c r="BC106" s="183"/>
      <c r="BD106" s="183"/>
      <c r="BE106" s="183"/>
      <c r="BF106" s="183" t="s">
        <v>38</v>
      </c>
      <c r="BG106" s="183" t="s">
        <v>1865</v>
      </c>
      <c r="BH106" s="183"/>
      <c r="BI106" s="183" t="s">
        <v>1502</v>
      </c>
      <c r="BJ106" s="183" t="s">
        <v>1866</v>
      </c>
      <c r="BK106" s="183"/>
      <c r="BL106" s="183"/>
      <c r="BM106" s="183"/>
      <c r="BN106" s="183"/>
      <c r="BO106" s="183"/>
      <c r="BP106" s="183" t="s">
        <v>478</v>
      </c>
      <c r="BQ106" s="183" t="s">
        <v>1864</v>
      </c>
    </row>
    <row r="107" spans="1:69" x14ac:dyDescent="0.25">
      <c r="A107" s="204">
        <v>724</v>
      </c>
      <c r="B107" s="183" t="s">
        <v>67</v>
      </c>
      <c r="C107" s="183" t="s">
        <v>573</v>
      </c>
      <c r="D107" s="183">
        <v>315362</v>
      </c>
      <c r="E107" s="183" t="s">
        <v>777</v>
      </c>
      <c r="F107" s="183" t="s">
        <v>1822</v>
      </c>
      <c r="G107" s="183" t="s">
        <v>1867</v>
      </c>
      <c r="I107" s="183" t="s">
        <v>1834</v>
      </c>
      <c r="J107" s="183" t="s">
        <v>78</v>
      </c>
      <c r="K107" s="183" t="s">
        <v>71</v>
      </c>
      <c r="L107" s="205">
        <v>330000000</v>
      </c>
      <c r="M107" s="221">
        <v>140250000</v>
      </c>
      <c r="N107" s="205"/>
      <c r="O107" s="205"/>
      <c r="P107" s="205"/>
      <c r="Q107" s="205"/>
      <c r="R107" s="205"/>
      <c r="S107" s="205"/>
      <c r="T107" s="205">
        <f t="shared" si="9"/>
        <v>140250000</v>
      </c>
      <c r="U107" s="205">
        <f>L107-T107</f>
        <v>189750000</v>
      </c>
      <c r="V107" s="205">
        <v>330000000</v>
      </c>
      <c r="W107" s="205">
        <v>297000000</v>
      </c>
      <c r="X107" s="205">
        <v>126225000</v>
      </c>
      <c r="Y107" s="205"/>
      <c r="Z107" s="205"/>
      <c r="AA107" s="205"/>
      <c r="AB107" s="217"/>
      <c r="AC107" s="205"/>
      <c r="AD107" s="205"/>
      <c r="AE107" s="205"/>
      <c r="AF107" s="205"/>
      <c r="AG107" s="205"/>
      <c r="AH107" s="205">
        <f t="shared" si="12"/>
        <v>126225000</v>
      </c>
      <c r="AI107" s="205">
        <f t="shared" si="13"/>
        <v>170775000</v>
      </c>
      <c r="AJ107" s="205">
        <f>AH107-T107</f>
        <v>-14025000</v>
      </c>
      <c r="AK107" s="183" t="s">
        <v>38</v>
      </c>
      <c r="AL107" s="183"/>
      <c r="AM107" s="183"/>
      <c r="AN107" s="183"/>
      <c r="AO107" s="183"/>
      <c r="AP107" s="183"/>
      <c r="AQ107" s="183"/>
      <c r="AR107" s="183"/>
      <c r="AS107" s="183"/>
      <c r="AT107" s="183"/>
      <c r="AU107" s="183"/>
      <c r="AV107" s="183"/>
      <c r="AW107" s="183"/>
      <c r="AX107" s="183"/>
      <c r="AY107" s="183"/>
      <c r="AZ107" s="183"/>
      <c r="BA107" s="183"/>
      <c r="BB107" s="183"/>
      <c r="BC107" s="183"/>
      <c r="BD107" s="183"/>
      <c r="BE107" s="183"/>
      <c r="BF107" s="183" t="s">
        <v>38</v>
      </c>
      <c r="BG107" s="183" t="s">
        <v>1868</v>
      </c>
      <c r="BH107" s="183"/>
      <c r="BI107" s="183" t="s">
        <v>1502</v>
      </c>
      <c r="BJ107" s="183" t="s">
        <v>1665</v>
      </c>
      <c r="BK107" s="183" t="s">
        <v>79</v>
      </c>
      <c r="BL107" s="183"/>
      <c r="BM107" s="183"/>
      <c r="BN107" s="183"/>
      <c r="BO107" s="183"/>
      <c r="BP107" s="183" t="s">
        <v>1822</v>
      </c>
      <c r="BQ107" s="183" t="s">
        <v>1867</v>
      </c>
    </row>
    <row r="108" spans="1:69" x14ac:dyDescent="0.25">
      <c r="A108" s="243">
        <v>1409</v>
      </c>
      <c r="B108" s="9" t="s">
        <v>67</v>
      </c>
      <c r="C108" s="183" t="s">
        <v>715</v>
      </c>
      <c r="D108" s="9">
        <v>351292</v>
      </c>
      <c r="E108" s="244" t="s">
        <v>781</v>
      </c>
      <c r="F108" s="244" t="s">
        <v>1869</v>
      </c>
      <c r="G108" s="9" t="s">
        <v>1870</v>
      </c>
      <c r="I108" s="9" t="s">
        <v>1871</v>
      </c>
      <c r="J108" s="9" t="s">
        <v>405</v>
      </c>
      <c r="K108" s="9" t="s">
        <v>406</v>
      </c>
      <c r="L108" s="2">
        <v>754900000</v>
      </c>
      <c r="M108" s="12">
        <v>150000000</v>
      </c>
      <c r="N108" s="12">
        <v>113000000</v>
      </c>
      <c r="O108" s="12">
        <v>437000000</v>
      </c>
      <c r="P108" s="2"/>
      <c r="Q108" s="2"/>
      <c r="R108" s="2"/>
      <c r="S108" s="2"/>
      <c r="T108" s="205">
        <f t="shared" si="9"/>
        <v>700000000</v>
      </c>
      <c r="U108" s="205">
        <f>L108-T108</f>
        <v>54900000</v>
      </c>
      <c r="V108" s="2">
        <v>754900000</v>
      </c>
      <c r="W108" s="2">
        <v>679410000</v>
      </c>
      <c r="X108" s="2">
        <v>135000000</v>
      </c>
      <c r="Y108" s="2">
        <v>101700000</v>
      </c>
      <c r="Z108" s="2">
        <v>393300000</v>
      </c>
      <c r="AA108" s="2"/>
      <c r="AB108" s="2"/>
      <c r="AC108" s="2"/>
      <c r="AD108" s="2"/>
      <c r="AE108" s="2"/>
      <c r="AF108" s="2"/>
      <c r="AG108" s="2"/>
      <c r="AH108" s="205">
        <f t="shared" si="12"/>
        <v>630000000</v>
      </c>
      <c r="AI108" s="205">
        <f t="shared" si="13"/>
        <v>49410000</v>
      </c>
      <c r="AJ108" s="205">
        <f>AH108-T108</f>
        <v>-70000000</v>
      </c>
      <c r="AK108" s="9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 t="s">
        <v>38</v>
      </c>
      <c r="BG108" s="8" t="s">
        <v>695</v>
      </c>
      <c r="BH108" s="8"/>
      <c r="BI108" s="8"/>
      <c r="BJ108" s="8"/>
      <c r="BK108" s="8" t="s">
        <v>491</v>
      </c>
      <c r="BL108" s="229" t="s">
        <v>1872</v>
      </c>
      <c r="BM108" s="229" t="s">
        <v>1873</v>
      </c>
      <c r="BN108" s="229"/>
      <c r="BO108" s="9"/>
      <c r="BP108" s="244" t="s">
        <v>1869</v>
      </c>
      <c r="BQ108" s="9" t="s">
        <v>1870</v>
      </c>
    </row>
    <row r="109" spans="1:69" x14ac:dyDescent="0.25">
      <c r="A109" s="209">
        <v>557</v>
      </c>
      <c r="B109" s="183" t="s">
        <v>67</v>
      </c>
      <c r="C109" s="183" t="s">
        <v>573</v>
      </c>
      <c r="D109" s="183">
        <v>960301</v>
      </c>
      <c r="E109" s="210" t="s">
        <v>476</v>
      </c>
      <c r="F109" s="183" t="s">
        <v>476</v>
      </c>
      <c r="G109" s="183" t="s">
        <v>1874</v>
      </c>
      <c r="I109" s="210" t="s">
        <v>489</v>
      </c>
      <c r="J109" s="183" t="s">
        <v>490</v>
      </c>
      <c r="K109" s="183" t="s">
        <v>491</v>
      </c>
      <c r="L109" s="205">
        <v>75000000</v>
      </c>
      <c r="M109" s="205"/>
      <c r="N109" s="205"/>
      <c r="O109" s="205"/>
      <c r="P109" s="205"/>
      <c r="Q109" s="205">
        <v>7500000</v>
      </c>
      <c r="R109" s="205"/>
      <c r="S109" s="205"/>
      <c r="T109" s="205">
        <f t="shared" si="9"/>
        <v>7500000</v>
      </c>
      <c r="U109" s="205">
        <v>0</v>
      </c>
      <c r="V109" s="205">
        <v>75000000</v>
      </c>
      <c r="W109" s="205">
        <v>67500000</v>
      </c>
      <c r="X109" s="2"/>
      <c r="Y109" s="205"/>
      <c r="Z109" s="205"/>
      <c r="AA109" s="205"/>
      <c r="AB109" s="217"/>
      <c r="AC109" s="205"/>
      <c r="AD109" s="221">
        <v>67500000</v>
      </c>
      <c r="AE109" s="205"/>
      <c r="AF109" s="1"/>
      <c r="AG109" s="1"/>
      <c r="AH109" s="205">
        <f t="shared" si="12"/>
        <v>67500000</v>
      </c>
      <c r="AI109" s="205">
        <f t="shared" si="13"/>
        <v>0</v>
      </c>
      <c r="AJ109" s="205">
        <v>0</v>
      </c>
      <c r="AK109" s="183"/>
      <c r="AL109" s="183"/>
      <c r="AM109" s="183"/>
      <c r="AN109" s="183"/>
      <c r="AO109" s="183"/>
      <c r="AP109" s="183"/>
      <c r="AQ109" s="183"/>
      <c r="AR109" s="183"/>
      <c r="AS109" s="183" t="s">
        <v>225</v>
      </c>
      <c r="AT109" s="183"/>
      <c r="AU109" s="183"/>
      <c r="AV109" s="183" t="s">
        <v>1875</v>
      </c>
      <c r="AW109" s="183"/>
      <c r="AX109" s="183"/>
      <c r="AY109" s="183"/>
      <c r="AZ109" s="183"/>
      <c r="BA109" s="183"/>
      <c r="BB109" s="183" t="s">
        <v>38</v>
      </c>
      <c r="BC109" s="183">
        <v>5.6</v>
      </c>
      <c r="BD109" s="183"/>
      <c r="BE109" s="183"/>
      <c r="BF109" s="210" t="s">
        <v>38</v>
      </c>
      <c r="BG109" s="183" t="s">
        <v>1876</v>
      </c>
      <c r="BH109" s="183"/>
      <c r="BI109" s="183" t="s">
        <v>1504</v>
      </c>
      <c r="BJ109" s="183" t="s">
        <v>1877</v>
      </c>
      <c r="BK109" s="183"/>
      <c r="BL109" s="183"/>
      <c r="BM109" s="183"/>
      <c r="BN109" s="183"/>
      <c r="BO109" s="183"/>
      <c r="BP109" s="183" t="s">
        <v>476</v>
      </c>
      <c r="BQ109" s="183" t="s">
        <v>1874</v>
      </c>
    </row>
    <row r="110" spans="1:69" x14ac:dyDescent="0.25">
      <c r="A110" s="215">
        <v>668</v>
      </c>
      <c r="B110" s="9" t="s">
        <v>67</v>
      </c>
      <c r="C110" s="183" t="s">
        <v>573</v>
      </c>
      <c r="D110" s="9">
        <v>970301</v>
      </c>
      <c r="E110" s="9" t="s">
        <v>782</v>
      </c>
      <c r="F110" s="9" t="s">
        <v>1878</v>
      </c>
      <c r="G110" s="9" t="s">
        <v>1879</v>
      </c>
      <c r="I110" s="9"/>
      <c r="J110" s="7" t="s">
        <v>323</v>
      </c>
      <c r="K110" s="7" t="s">
        <v>324</v>
      </c>
      <c r="L110" s="2">
        <v>150000000</v>
      </c>
      <c r="M110" s="2"/>
      <c r="N110" s="2"/>
      <c r="O110" s="2"/>
      <c r="P110" s="2"/>
      <c r="Q110" s="2">
        <v>15000000</v>
      </c>
      <c r="R110" s="2"/>
      <c r="S110" s="2"/>
      <c r="T110" s="205">
        <f t="shared" si="9"/>
        <v>15000000</v>
      </c>
      <c r="U110" s="205">
        <v>0</v>
      </c>
      <c r="V110" s="205"/>
      <c r="W110" s="2"/>
      <c r="X110" s="2"/>
      <c r="Y110" s="2"/>
      <c r="Z110" s="2"/>
      <c r="AA110" s="2"/>
      <c r="AB110" s="217"/>
      <c r="AC110" s="2"/>
      <c r="AD110" s="2"/>
      <c r="AE110" s="2"/>
      <c r="AF110" s="2"/>
      <c r="AG110" s="205"/>
      <c r="AH110" s="205">
        <f t="shared" si="12"/>
        <v>0</v>
      </c>
      <c r="AI110" s="205">
        <f t="shared" si="13"/>
        <v>0</v>
      </c>
      <c r="AJ110" s="205">
        <v>0</v>
      </c>
      <c r="AK110" s="9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9" t="s">
        <v>38</v>
      </c>
      <c r="BG110" s="9" t="s">
        <v>1613</v>
      </c>
      <c r="BH110" s="183"/>
      <c r="BI110" s="8"/>
      <c r="BJ110" s="8"/>
      <c r="BK110" s="8"/>
      <c r="BL110" s="8"/>
      <c r="BM110" s="8"/>
      <c r="BN110" s="8"/>
      <c r="BO110" s="9"/>
      <c r="BP110" s="9" t="s">
        <v>1878</v>
      </c>
      <c r="BQ110" s="9" t="s">
        <v>1879</v>
      </c>
    </row>
    <row r="111" spans="1:69" x14ac:dyDescent="0.25">
      <c r="A111" s="204">
        <v>4</v>
      </c>
      <c r="B111" s="183" t="s">
        <v>31</v>
      </c>
      <c r="C111" s="183" t="s">
        <v>578</v>
      </c>
      <c r="D111" s="183">
        <v>974029</v>
      </c>
      <c r="E111" s="183" t="s">
        <v>672</v>
      </c>
      <c r="F111" s="183" t="s">
        <v>1880</v>
      </c>
      <c r="G111" s="183" t="s">
        <v>1683</v>
      </c>
      <c r="I111" s="183" t="s">
        <v>36</v>
      </c>
      <c r="J111" s="183" t="s">
        <v>37</v>
      </c>
      <c r="K111" s="183" t="s">
        <v>1881</v>
      </c>
      <c r="L111" s="205">
        <v>6821210516</v>
      </c>
      <c r="M111" s="205">
        <v>1705302629</v>
      </c>
      <c r="N111" s="205">
        <v>1854063745</v>
      </c>
      <c r="O111" s="205"/>
      <c r="P111" s="205"/>
      <c r="Q111" s="205"/>
      <c r="R111" s="205"/>
      <c r="S111" s="205"/>
      <c r="T111" s="205">
        <f t="shared" si="9"/>
        <v>3559366374</v>
      </c>
      <c r="U111" s="205">
        <f>L111-T111</f>
        <v>3261844142</v>
      </c>
      <c r="V111" s="205">
        <v>6821210516</v>
      </c>
      <c r="W111" s="205">
        <v>6139089464</v>
      </c>
      <c r="X111" s="205">
        <v>1534772366</v>
      </c>
      <c r="Y111" s="205">
        <v>1668657370</v>
      </c>
      <c r="Z111" s="2">
        <v>1061254164</v>
      </c>
      <c r="AA111" s="205"/>
      <c r="AB111" s="217"/>
      <c r="AC111" s="205"/>
      <c r="AD111" s="205"/>
      <c r="AE111" s="205"/>
      <c r="AF111" s="205"/>
      <c r="AG111" s="205"/>
      <c r="AH111" s="205">
        <f t="shared" si="12"/>
        <v>4264683900</v>
      </c>
      <c r="AI111" s="205">
        <f t="shared" si="13"/>
        <v>1874405564</v>
      </c>
      <c r="AJ111" s="205">
        <f>AH111-T111</f>
        <v>705317526</v>
      </c>
      <c r="AK111" s="183" t="s">
        <v>38</v>
      </c>
      <c r="AL111" s="183"/>
      <c r="AM111" s="183"/>
      <c r="AN111" s="183"/>
      <c r="AO111" s="183"/>
      <c r="AP111" s="183"/>
      <c r="AQ111" s="183"/>
      <c r="AR111" s="183"/>
      <c r="AS111" s="183"/>
      <c r="AT111" s="183"/>
      <c r="AU111" s="183"/>
      <c r="AV111" s="183"/>
      <c r="AW111" s="183"/>
      <c r="AX111" s="183"/>
      <c r="AY111" s="183"/>
      <c r="AZ111" s="183"/>
      <c r="BA111" s="183"/>
      <c r="BB111" s="183"/>
      <c r="BC111" s="183"/>
      <c r="BD111" s="183"/>
      <c r="BE111" s="183"/>
      <c r="BF111" s="183"/>
      <c r="BG111" s="183"/>
      <c r="BH111" s="183" t="s">
        <v>1882</v>
      </c>
      <c r="BI111" s="183" t="s">
        <v>1504</v>
      </c>
      <c r="BJ111" s="183" t="s">
        <v>1877</v>
      </c>
      <c r="BK111" s="183" t="s">
        <v>1883</v>
      </c>
      <c r="BL111" s="183" t="s">
        <v>1884</v>
      </c>
      <c r="BM111" s="183" t="s">
        <v>1885</v>
      </c>
      <c r="BN111" s="183" t="s">
        <v>1886</v>
      </c>
      <c r="BO111" s="183"/>
      <c r="BP111" s="183" t="s">
        <v>1880</v>
      </c>
      <c r="BQ111" s="183" t="s">
        <v>1683</v>
      </c>
    </row>
    <row r="112" spans="1:69" ht="56.25" x14ac:dyDescent="0.25">
      <c r="A112" s="204">
        <v>750</v>
      </c>
      <c r="B112" s="183" t="s">
        <v>67</v>
      </c>
      <c r="C112" s="183" t="s">
        <v>574</v>
      </c>
      <c r="D112" s="183">
        <v>419134</v>
      </c>
      <c r="E112" s="183" t="s">
        <v>839</v>
      </c>
      <c r="F112" s="183" t="s">
        <v>1887</v>
      </c>
      <c r="G112" s="183" t="s">
        <v>1888</v>
      </c>
      <c r="H112" s="238" t="s">
        <v>1889</v>
      </c>
      <c r="I112" s="239" t="s">
        <v>1890</v>
      </c>
      <c r="J112" s="183" t="s">
        <v>179</v>
      </c>
      <c r="K112" s="183" t="s">
        <v>71</v>
      </c>
      <c r="L112" s="205">
        <v>688000000</v>
      </c>
      <c r="M112" s="214">
        <v>146200000</v>
      </c>
      <c r="N112" s="214">
        <v>426904000</v>
      </c>
      <c r="O112" s="214">
        <v>131096000</v>
      </c>
      <c r="P112" s="205"/>
      <c r="Q112" s="205"/>
      <c r="R112" s="205"/>
      <c r="S112" s="205"/>
      <c r="T112" s="205">
        <f t="shared" si="9"/>
        <v>704200000</v>
      </c>
      <c r="U112" s="205">
        <f>L112-T112</f>
        <v>-16200000</v>
      </c>
      <c r="V112" s="205">
        <v>688000000</v>
      </c>
      <c r="W112" s="205">
        <v>65700000</v>
      </c>
      <c r="X112" s="2">
        <v>131580000</v>
      </c>
      <c r="Y112" s="205">
        <v>384213600</v>
      </c>
      <c r="Z112" s="205">
        <v>117986400</v>
      </c>
      <c r="AA112" s="205"/>
      <c r="AB112" s="217"/>
      <c r="AC112" s="1"/>
      <c r="AD112" s="1"/>
      <c r="AE112" s="1"/>
      <c r="AF112" s="1"/>
      <c r="AG112" s="1"/>
      <c r="AH112" s="205">
        <f t="shared" si="12"/>
        <v>633780000</v>
      </c>
      <c r="AI112" s="205">
        <f t="shared" si="13"/>
        <v>-568080000</v>
      </c>
      <c r="AJ112" s="205">
        <f>AH112-T112</f>
        <v>-70420000</v>
      </c>
      <c r="AK112" s="183" t="s">
        <v>35</v>
      </c>
      <c r="AL112" s="183"/>
      <c r="AM112" s="183"/>
      <c r="AN112" s="183"/>
      <c r="AO112" s="183"/>
      <c r="AP112" s="183"/>
      <c r="AQ112" s="183"/>
      <c r="AR112" s="183"/>
      <c r="AS112" s="183"/>
      <c r="AT112" s="183"/>
      <c r="AU112" s="183"/>
      <c r="AV112" s="183"/>
      <c r="AW112" s="183"/>
      <c r="AX112" s="183"/>
      <c r="AY112" s="183"/>
      <c r="AZ112" s="183"/>
      <c r="BA112" s="183"/>
      <c r="BB112" s="183"/>
      <c r="BC112" s="183"/>
      <c r="BD112" s="183"/>
      <c r="BE112" s="183"/>
      <c r="BF112" s="183" t="s">
        <v>35</v>
      </c>
      <c r="BG112" s="183" t="s">
        <v>1891</v>
      </c>
      <c r="BH112" s="183"/>
      <c r="BI112" s="183" t="s">
        <v>1502</v>
      </c>
      <c r="BJ112" s="183" t="s">
        <v>1665</v>
      </c>
      <c r="BK112" s="183"/>
      <c r="BL112" s="183"/>
      <c r="BM112" s="183"/>
      <c r="BN112" s="183"/>
      <c r="BO112" s="183"/>
      <c r="BP112" s="183" t="s">
        <v>1887</v>
      </c>
      <c r="BQ112" s="183" t="s">
        <v>1888</v>
      </c>
    </row>
    <row r="113" spans="1:69" x14ac:dyDescent="0.25">
      <c r="A113" s="204">
        <v>758</v>
      </c>
      <c r="B113" s="183" t="s">
        <v>67</v>
      </c>
      <c r="C113" s="183" t="s">
        <v>575</v>
      </c>
      <c r="D113" s="183">
        <v>986038</v>
      </c>
      <c r="E113" s="183" t="s">
        <v>767</v>
      </c>
      <c r="F113" s="183" t="s">
        <v>356</v>
      </c>
      <c r="G113" s="183" t="s">
        <v>1892</v>
      </c>
      <c r="I113" s="9"/>
      <c r="J113" s="9" t="s">
        <v>355</v>
      </c>
      <c r="K113" s="183" t="s">
        <v>81</v>
      </c>
      <c r="L113" s="205">
        <v>500000000</v>
      </c>
      <c r="M113" s="2"/>
      <c r="N113" s="2"/>
      <c r="O113" s="2"/>
      <c r="P113" s="2"/>
      <c r="Q113" s="2"/>
      <c r="R113" s="2"/>
      <c r="S113" s="2"/>
      <c r="T113" s="205">
        <f t="shared" si="9"/>
        <v>0</v>
      </c>
      <c r="U113" s="205">
        <f>L113-T113</f>
        <v>500000000</v>
      </c>
      <c r="V113" s="205">
        <v>500000000</v>
      </c>
      <c r="W113" s="205">
        <v>450000000</v>
      </c>
      <c r="X113" s="2">
        <v>112500000</v>
      </c>
      <c r="Y113" s="2">
        <v>49500000</v>
      </c>
      <c r="Z113" s="2">
        <v>238500000</v>
      </c>
      <c r="AA113" s="2"/>
      <c r="AB113" s="217"/>
      <c r="AC113" s="2"/>
      <c r="AD113" s="2"/>
      <c r="AE113" s="2"/>
      <c r="AF113" s="2"/>
      <c r="AG113" s="2"/>
      <c r="AH113" s="205">
        <f t="shared" si="12"/>
        <v>400500000</v>
      </c>
      <c r="AI113" s="205">
        <f t="shared" si="13"/>
        <v>49500000</v>
      </c>
      <c r="AJ113" s="205">
        <f>AH113-T113</f>
        <v>400500000</v>
      </c>
      <c r="AK113" s="9" t="s">
        <v>38</v>
      </c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 t="s">
        <v>38</v>
      </c>
      <c r="BG113" s="8" t="s">
        <v>743</v>
      </c>
      <c r="BH113" s="8"/>
      <c r="BI113" s="8"/>
      <c r="BJ113" s="8"/>
      <c r="BK113" s="9" t="s">
        <v>1893</v>
      </c>
      <c r="BL113" s="8"/>
      <c r="BM113" s="8"/>
      <c r="BN113" s="8"/>
      <c r="BO113" s="9"/>
      <c r="BP113" s="183" t="s">
        <v>356</v>
      </c>
      <c r="BQ113" s="183" t="s">
        <v>1892</v>
      </c>
    </row>
    <row r="114" spans="1:69" x14ac:dyDescent="0.25">
      <c r="A114" s="245">
        <v>796</v>
      </c>
      <c r="B114" s="183" t="s">
        <v>67</v>
      </c>
      <c r="C114" s="183" t="s">
        <v>576</v>
      </c>
      <c r="D114" s="183">
        <v>195190</v>
      </c>
      <c r="E114" s="183" t="s">
        <v>783</v>
      </c>
      <c r="F114" s="183" t="s">
        <v>1894</v>
      </c>
      <c r="G114" s="183" t="s">
        <v>1615</v>
      </c>
      <c r="I114" s="183" t="s">
        <v>1895</v>
      </c>
      <c r="J114" s="183" t="s">
        <v>80</v>
      </c>
      <c r="K114" s="183" t="s">
        <v>81</v>
      </c>
      <c r="L114" s="205">
        <v>500000000</v>
      </c>
      <c r="M114" s="205"/>
      <c r="N114" s="205"/>
      <c r="O114" s="205"/>
      <c r="P114" s="205"/>
      <c r="Q114" s="205"/>
      <c r="R114" s="205"/>
      <c r="S114" s="205"/>
      <c r="T114" s="205">
        <f t="shared" si="9"/>
        <v>0</v>
      </c>
      <c r="U114" s="205">
        <f>L114-T114</f>
        <v>500000000</v>
      </c>
      <c r="V114" s="205">
        <v>500000000</v>
      </c>
      <c r="W114" s="205">
        <v>450000000</v>
      </c>
      <c r="X114" s="205">
        <v>153000000</v>
      </c>
      <c r="Y114" s="205"/>
      <c r="Z114" s="205"/>
      <c r="AA114" s="205"/>
      <c r="AB114" s="217"/>
      <c r="AC114" s="205"/>
      <c r="AD114" s="205"/>
      <c r="AE114" s="205"/>
      <c r="AF114" s="205"/>
      <c r="AG114" s="205"/>
      <c r="AH114" s="205">
        <f t="shared" si="12"/>
        <v>153000000</v>
      </c>
      <c r="AI114" s="205">
        <f t="shared" si="13"/>
        <v>297000000</v>
      </c>
      <c r="AJ114" s="205">
        <f>AH114-T114</f>
        <v>153000000</v>
      </c>
      <c r="AK114" s="183" t="s">
        <v>38</v>
      </c>
      <c r="AL114" s="183"/>
      <c r="AM114" s="183"/>
      <c r="AN114" s="183"/>
      <c r="AO114" s="183"/>
      <c r="AP114" s="183"/>
      <c r="AQ114" s="183"/>
      <c r="AR114" s="183"/>
      <c r="AS114" s="183"/>
      <c r="AT114" s="183"/>
      <c r="AU114" s="183"/>
      <c r="AV114" s="183"/>
      <c r="AW114" s="183"/>
      <c r="AX114" s="183"/>
      <c r="AY114" s="183"/>
      <c r="AZ114" s="183"/>
      <c r="BA114" s="183"/>
      <c r="BB114" s="183"/>
      <c r="BC114" s="183"/>
      <c r="BD114" s="183"/>
      <c r="BE114" s="183"/>
      <c r="BF114" s="183" t="s">
        <v>38</v>
      </c>
      <c r="BG114" s="183">
        <v>1399</v>
      </c>
      <c r="BH114" s="183"/>
      <c r="BI114" s="183" t="s">
        <v>1501</v>
      </c>
      <c r="BJ114" s="183" t="s">
        <v>1820</v>
      </c>
      <c r="BK114" s="183" t="s">
        <v>1821</v>
      </c>
      <c r="BL114" s="183"/>
      <c r="BM114" s="183"/>
      <c r="BN114" s="183"/>
      <c r="BO114" s="183"/>
      <c r="BP114" s="183" t="s">
        <v>1894</v>
      </c>
      <c r="BQ114" s="183" t="s">
        <v>1615</v>
      </c>
    </row>
    <row r="115" spans="1:69" x14ac:dyDescent="0.25">
      <c r="A115" s="204">
        <v>443</v>
      </c>
      <c r="B115" s="183" t="s">
        <v>67</v>
      </c>
      <c r="C115" s="183" t="s">
        <v>233</v>
      </c>
      <c r="D115" s="183">
        <v>34038</v>
      </c>
      <c r="E115" s="183" t="s">
        <v>1896</v>
      </c>
      <c r="F115" s="183" t="s">
        <v>1897</v>
      </c>
      <c r="G115" s="183"/>
      <c r="I115" s="183" t="s">
        <v>1898</v>
      </c>
      <c r="J115" s="183" t="s">
        <v>234</v>
      </c>
      <c r="K115" s="183" t="s">
        <v>235</v>
      </c>
      <c r="L115" s="205">
        <v>50000000</v>
      </c>
      <c r="M115" s="205"/>
      <c r="N115" s="205"/>
      <c r="O115" s="205"/>
      <c r="P115" s="205"/>
      <c r="Q115" s="205">
        <v>5000000</v>
      </c>
      <c r="R115" s="205"/>
      <c r="S115" s="205"/>
      <c r="T115" s="205">
        <f t="shared" si="9"/>
        <v>5000000</v>
      </c>
      <c r="U115" s="205">
        <f>L115-T115</f>
        <v>45000000</v>
      </c>
      <c r="V115" s="205">
        <v>50000000</v>
      </c>
      <c r="W115" s="205">
        <v>45000000</v>
      </c>
      <c r="X115" s="205"/>
      <c r="Y115" s="205"/>
      <c r="Z115" s="205"/>
      <c r="AA115" s="205"/>
      <c r="AB115" s="205"/>
      <c r="AC115" s="205"/>
      <c r="AD115" s="205"/>
      <c r="AE115" s="205"/>
      <c r="AF115" s="205"/>
      <c r="AG115" s="205"/>
      <c r="AH115" s="205">
        <f t="shared" si="12"/>
        <v>0</v>
      </c>
      <c r="AI115" s="205">
        <f t="shared" si="13"/>
        <v>45000000</v>
      </c>
      <c r="AJ115" s="205">
        <f>AH115-T115</f>
        <v>-5000000</v>
      </c>
      <c r="AK115" s="183" t="s">
        <v>35</v>
      </c>
      <c r="AL115" s="183"/>
      <c r="AM115" s="183"/>
      <c r="AN115" s="183" t="s">
        <v>1581</v>
      </c>
      <c r="AO115" s="183" t="s">
        <v>1581</v>
      </c>
      <c r="AP115" s="183" t="s">
        <v>1581</v>
      </c>
      <c r="AQ115" s="183">
        <v>20000000</v>
      </c>
      <c r="AR115" s="183" t="s">
        <v>1581</v>
      </c>
      <c r="AS115" s="183" t="s">
        <v>1899</v>
      </c>
      <c r="AT115" s="183"/>
      <c r="AU115" s="183"/>
      <c r="AV115" s="183"/>
      <c r="AW115" s="183"/>
      <c r="AX115" s="183"/>
      <c r="AY115" s="183"/>
      <c r="AZ115" s="183"/>
      <c r="BA115" s="183"/>
      <c r="BB115" s="183" t="s">
        <v>1581</v>
      </c>
      <c r="BC115" s="183">
        <v>5</v>
      </c>
      <c r="BD115" s="183">
        <v>5</v>
      </c>
      <c r="BE115" s="183"/>
      <c r="BF115" s="183" t="s">
        <v>38</v>
      </c>
      <c r="BG115" s="183" t="s">
        <v>236</v>
      </c>
      <c r="BH115" s="183"/>
      <c r="BI115" s="183" t="s">
        <v>1505</v>
      </c>
      <c r="BJ115" s="183" t="s">
        <v>1900</v>
      </c>
      <c r="BK115" s="183"/>
      <c r="BL115" s="183"/>
      <c r="BM115" s="183"/>
      <c r="BN115" s="183"/>
      <c r="BO115" s="183"/>
      <c r="BP115" s="183" t="s">
        <v>1897</v>
      </c>
      <c r="BQ115" s="183"/>
    </row>
    <row r="116" spans="1:69" x14ac:dyDescent="0.25">
      <c r="A116" s="204">
        <v>492</v>
      </c>
      <c r="B116" s="183" t="s">
        <v>67</v>
      </c>
      <c r="C116" s="183" t="s">
        <v>565</v>
      </c>
      <c r="D116" s="183">
        <v>48243</v>
      </c>
      <c r="E116" s="183" t="s">
        <v>784</v>
      </c>
      <c r="F116" s="183" t="s">
        <v>1901</v>
      </c>
      <c r="G116" s="183" t="s">
        <v>440</v>
      </c>
      <c r="I116" s="183"/>
      <c r="J116" s="183" t="s">
        <v>439</v>
      </c>
      <c r="K116" s="183" t="s">
        <v>71</v>
      </c>
      <c r="L116" s="205">
        <v>30000000</v>
      </c>
      <c r="M116" s="205">
        <v>3000000</v>
      </c>
      <c r="N116" s="205"/>
      <c r="O116" s="205"/>
      <c r="P116" s="205"/>
      <c r="Q116" s="205"/>
      <c r="R116" s="205"/>
      <c r="S116" s="1"/>
      <c r="T116" s="205">
        <f t="shared" si="9"/>
        <v>3000000</v>
      </c>
      <c r="U116" s="205">
        <v>0</v>
      </c>
      <c r="V116" s="205"/>
      <c r="W116" s="205"/>
      <c r="X116" s="2"/>
      <c r="Y116" s="205"/>
      <c r="Z116" s="205"/>
      <c r="AA116" s="205"/>
      <c r="AB116" s="206"/>
      <c r="AC116" s="2"/>
      <c r="AD116" s="2"/>
      <c r="AE116" s="2"/>
      <c r="AF116" s="2"/>
      <c r="AG116" s="2"/>
      <c r="AH116" s="205">
        <f t="shared" si="12"/>
        <v>0</v>
      </c>
      <c r="AI116" s="205">
        <f t="shared" si="13"/>
        <v>0</v>
      </c>
      <c r="AJ116" s="205">
        <v>0</v>
      </c>
      <c r="AK116" s="183" t="s">
        <v>35</v>
      </c>
      <c r="AL116" s="183"/>
      <c r="AM116" s="183"/>
      <c r="AN116" s="183" t="s">
        <v>1581</v>
      </c>
      <c r="AO116" s="183" t="s">
        <v>1581</v>
      </c>
      <c r="AP116" s="183" t="s">
        <v>1581</v>
      </c>
      <c r="AQ116" s="183">
        <v>20000000</v>
      </c>
      <c r="AR116" s="183" t="s">
        <v>1581</v>
      </c>
      <c r="AS116" s="183" t="s">
        <v>1787</v>
      </c>
      <c r="AT116" s="183"/>
      <c r="AU116" s="183"/>
      <c r="AV116" s="183"/>
      <c r="AW116" s="183"/>
      <c r="AX116" s="183"/>
      <c r="AY116" s="183"/>
      <c r="AZ116" s="183"/>
      <c r="BA116" s="183"/>
      <c r="BB116" s="183" t="s">
        <v>38</v>
      </c>
      <c r="BC116" s="183">
        <v>4.5</v>
      </c>
      <c r="BD116" s="183">
        <v>4.05</v>
      </c>
      <c r="BE116" s="183"/>
      <c r="BF116" s="183" t="s">
        <v>38</v>
      </c>
      <c r="BG116" s="183" t="s">
        <v>236</v>
      </c>
      <c r="BH116" s="183"/>
      <c r="BI116" s="183" t="s">
        <v>1502</v>
      </c>
      <c r="BJ116" s="183" t="s">
        <v>1665</v>
      </c>
      <c r="BK116" s="183"/>
      <c r="BL116" s="183"/>
      <c r="BM116" s="183"/>
      <c r="BN116" s="183"/>
      <c r="BO116" s="183"/>
      <c r="BP116" s="183" t="s">
        <v>1901</v>
      </c>
      <c r="BQ116" s="183" t="s">
        <v>440</v>
      </c>
    </row>
    <row r="117" spans="1:69" x14ac:dyDescent="0.25">
      <c r="A117" s="204">
        <v>543</v>
      </c>
      <c r="B117" s="183" t="s">
        <v>67</v>
      </c>
      <c r="C117" s="183" t="s">
        <v>472</v>
      </c>
      <c r="D117" s="183" t="s">
        <v>473</v>
      </c>
      <c r="E117" s="183" t="s">
        <v>785</v>
      </c>
      <c r="F117" s="183" t="s">
        <v>1702</v>
      </c>
      <c r="G117" s="183" t="s">
        <v>1902</v>
      </c>
      <c r="I117" s="183" t="s">
        <v>474</v>
      </c>
      <c r="J117" s="183" t="s">
        <v>475</v>
      </c>
      <c r="K117" s="246" t="s">
        <v>141</v>
      </c>
      <c r="L117" s="205">
        <v>700000000</v>
      </c>
      <c r="M117" s="205">
        <v>350000000</v>
      </c>
      <c r="N117" s="205">
        <v>350000000</v>
      </c>
      <c r="O117" s="205"/>
      <c r="P117" s="205"/>
      <c r="Q117" s="205"/>
      <c r="R117" s="205"/>
      <c r="S117" s="205"/>
      <c r="T117" s="205">
        <f t="shared" si="9"/>
        <v>700000000</v>
      </c>
      <c r="U117" s="205">
        <f>L117-T117</f>
        <v>0</v>
      </c>
      <c r="V117" s="205">
        <v>700000000</v>
      </c>
      <c r="W117" s="205">
        <v>630000000</v>
      </c>
      <c r="X117" s="205">
        <v>315000000</v>
      </c>
      <c r="Y117" s="205"/>
      <c r="Z117" s="205"/>
      <c r="AA117" s="205"/>
      <c r="AB117" s="206"/>
      <c r="AC117" s="205"/>
      <c r="AD117" s="205">
        <v>315000000</v>
      </c>
      <c r="AE117" s="205"/>
      <c r="AF117" s="2"/>
      <c r="AG117" s="2"/>
      <c r="AH117" s="205">
        <f t="shared" si="12"/>
        <v>630000000</v>
      </c>
      <c r="AI117" s="205">
        <f t="shared" si="13"/>
        <v>0</v>
      </c>
      <c r="AJ117" s="205">
        <v>0</v>
      </c>
      <c r="AK117" s="183" t="s">
        <v>35</v>
      </c>
      <c r="AL117" s="183"/>
      <c r="AM117" s="183"/>
      <c r="AN117" s="183" t="s">
        <v>35</v>
      </c>
      <c r="AO117" s="183" t="s">
        <v>35</v>
      </c>
      <c r="AP117" s="183" t="s">
        <v>35</v>
      </c>
      <c r="AQ117" s="183" t="s">
        <v>35</v>
      </c>
      <c r="AR117" s="183" t="s">
        <v>35</v>
      </c>
      <c r="AS117" s="183" t="s">
        <v>57</v>
      </c>
      <c r="AT117" s="183"/>
      <c r="AU117" s="183"/>
      <c r="AV117" s="183"/>
      <c r="AW117" s="183"/>
      <c r="AX117" s="183"/>
      <c r="AY117" s="183"/>
      <c r="AZ117" s="183"/>
      <c r="BA117" s="183"/>
      <c r="BB117" s="183" t="s">
        <v>38</v>
      </c>
      <c r="BC117" s="183">
        <v>6.25</v>
      </c>
      <c r="BD117" s="183"/>
      <c r="BE117" s="183"/>
      <c r="BF117" s="183" t="s">
        <v>38</v>
      </c>
      <c r="BG117" s="183" t="s">
        <v>1903</v>
      </c>
      <c r="BH117" s="183"/>
      <c r="BI117" s="183" t="s">
        <v>1501</v>
      </c>
      <c r="BJ117" s="183" t="s">
        <v>1741</v>
      </c>
      <c r="BK117" s="183"/>
      <c r="BL117" s="183"/>
      <c r="BM117" s="183"/>
      <c r="BN117" s="183"/>
      <c r="BO117" s="183"/>
      <c r="BP117" s="183" t="s">
        <v>1702</v>
      </c>
      <c r="BQ117" s="183" t="s">
        <v>1902</v>
      </c>
    </row>
    <row r="118" spans="1:69" x14ac:dyDescent="0.25">
      <c r="A118" s="204">
        <v>368</v>
      </c>
      <c r="B118" s="183" t="s">
        <v>67</v>
      </c>
      <c r="C118" s="9" t="s">
        <v>569</v>
      </c>
      <c r="D118" s="183" t="s">
        <v>210</v>
      </c>
      <c r="E118" s="183" t="s">
        <v>786</v>
      </c>
      <c r="F118" s="183" t="s">
        <v>1904</v>
      </c>
      <c r="G118" s="183" t="s">
        <v>1905</v>
      </c>
      <c r="I118" s="183" t="s">
        <v>1906</v>
      </c>
      <c r="J118" s="183" t="s">
        <v>211</v>
      </c>
      <c r="K118" s="183" t="s">
        <v>64</v>
      </c>
      <c r="L118" s="205">
        <v>237000000</v>
      </c>
      <c r="M118" s="205">
        <v>123714000</v>
      </c>
      <c r="N118" s="205">
        <v>146377370</v>
      </c>
      <c r="O118" s="205"/>
      <c r="P118" s="205"/>
      <c r="Q118" s="205"/>
      <c r="R118" s="205"/>
      <c r="S118" s="205">
        <v>4266000</v>
      </c>
      <c r="T118" s="205">
        <f t="shared" si="9"/>
        <v>270091370</v>
      </c>
      <c r="U118" s="205">
        <f>L118-T118</f>
        <v>-33091370</v>
      </c>
      <c r="V118" s="205"/>
      <c r="W118" s="205">
        <v>213300000</v>
      </c>
      <c r="X118" s="205">
        <v>127980000</v>
      </c>
      <c r="Y118" s="205"/>
      <c r="Z118" s="205"/>
      <c r="AA118" s="205"/>
      <c r="AB118" s="205"/>
      <c r="AC118" s="205"/>
      <c r="AD118" s="205"/>
      <c r="AE118" s="205"/>
      <c r="AF118" s="205"/>
      <c r="AG118" s="205"/>
      <c r="AH118" s="205">
        <f t="shared" si="12"/>
        <v>127980000</v>
      </c>
      <c r="AI118" s="205">
        <f t="shared" si="13"/>
        <v>85320000</v>
      </c>
      <c r="AJ118" s="205">
        <f>AH118-T118</f>
        <v>-142111370</v>
      </c>
      <c r="AK118" s="183" t="s">
        <v>35</v>
      </c>
      <c r="AL118" s="183"/>
      <c r="AM118" s="183"/>
      <c r="AN118" s="183" t="s">
        <v>1581</v>
      </c>
      <c r="AO118" s="183" t="s">
        <v>1581</v>
      </c>
      <c r="AP118" s="183" t="s">
        <v>1581</v>
      </c>
      <c r="AQ118" s="183" t="s">
        <v>1581</v>
      </c>
      <c r="AR118" s="183" t="s">
        <v>1581</v>
      </c>
      <c r="AS118" s="183" t="s">
        <v>149</v>
      </c>
      <c r="AT118" s="183"/>
      <c r="AU118" s="183"/>
      <c r="AV118" s="183"/>
      <c r="AW118" s="183" t="s">
        <v>1907</v>
      </c>
      <c r="AX118" s="183"/>
      <c r="AY118" s="183"/>
      <c r="AZ118" s="183"/>
      <c r="BA118" s="183"/>
      <c r="BB118" s="183" t="s">
        <v>38</v>
      </c>
      <c r="BC118" s="183">
        <v>6</v>
      </c>
      <c r="BD118" s="183">
        <v>6</v>
      </c>
      <c r="BE118" s="183"/>
      <c r="BF118" s="183" t="s">
        <v>38</v>
      </c>
      <c r="BG118" s="183" t="s">
        <v>1908</v>
      </c>
      <c r="BH118" s="183"/>
      <c r="BI118" s="183" t="s">
        <v>1501</v>
      </c>
      <c r="BJ118" s="183" t="s">
        <v>1595</v>
      </c>
      <c r="BK118" s="183"/>
      <c r="BL118" s="183"/>
      <c r="BM118" s="183"/>
      <c r="BN118" s="183"/>
      <c r="BO118" s="183"/>
      <c r="BP118" s="183" t="s">
        <v>1904</v>
      </c>
      <c r="BQ118" s="183" t="s">
        <v>1905</v>
      </c>
    </row>
    <row r="119" spans="1:69" x14ac:dyDescent="0.25">
      <c r="A119" s="204">
        <v>343</v>
      </c>
      <c r="B119" s="183" t="s">
        <v>67</v>
      </c>
      <c r="C119" s="9" t="s">
        <v>569</v>
      </c>
      <c r="D119" s="183" t="s">
        <v>208</v>
      </c>
      <c r="E119" s="183" t="s">
        <v>206</v>
      </c>
      <c r="F119" s="183" t="s">
        <v>1909</v>
      </c>
      <c r="G119" s="183" t="s">
        <v>1910</v>
      </c>
      <c r="I119" s="183" t="s">
        <v>1911</v>
      </c>
      <c r="J119" s="183" t="s">
        <v>209</v>
      </c>
      <c r="K119" s="183" t="s">
        <v>64</v>
      </c>
      <c r="L119" s="205">
        <v>92471400</v>
      </c>
      <c r="M119" s="205">
        <v>59071797</v>
      </c>
      <c r="N119" s="205">
        <v>47487854</v>
      </c>
      <c r="O119" s="205"/>
      <c r="P119" s="205"/>
      <c r="Q119" s="205"/>
      <c r="R119" s="205"/>
      <c r="S119" s="205">
        <v>1826963</v>
      </c>
      <c r="T119" s="205">
        <f t="shared" si="9"/>
        <v>106559651</v>
      </c>
      <c r="U119" s="205">
        <f>L119-T119</f>
        <v>-14088251</v>
      </c>
      <c r="V119" s="205"/>
      <c r="W119" s="205">
        <v>83224260</v>
      </c>
      <c r="X119" s="205">
        <v>42739068</v>
      </c>
      <c r="Y119" s="205"/>
      <c r="Z119" s="205"/>
      <c r="AA119" s="205"/>
      <c r="AB119" s="205"/>
      <c r="AC119" s="205">
        <v>53164617</v>
      </c>
      <c r="AD119" s="205">
        <v>5039122</v>
      </c>
      <c r="AE119" s="205"/>
      <c r="AF119" s="205"/>
      <c r="AG119" s="205"/>
      <c r="AH119" s="205">
        <f t="shared" si="12"/>
        <v>100942807</v>
      </c>
      <c r="AI119" s="205">
        <f t="shared" si="13"/>
        <v>-17718547</v>
      </c>
      <c r="AJ119" s="205">
        <f>AH119-T119</f>
        <v>-5616844</v>
      </c>
      <c r="AK119" s="183" t="s">
        <v>38</v>
      </c>
      <c r="AL119" s="183"/>
      <c r="AM119" s="183"/>
      <c r="AN119" s="183" t="s">
        <v>1581</v>
      </c>
      <c r="AO119" s="183" t="s">
        <v>1581</v>
      </c>
      <c r="AP119" s="183" t="s">
        <v>1581</v>
      </c>
      <c r="AQ119" s="183" t="s">
        <v>1581</v>
      </c>
      <c r="AR119" s="183" t="s">
        <v>1581</v>
      </c>
      <c r="AS119" s="183" t="s">
        <v>1769</v>
      </c>
      <c r="AT119" s="183"/>
      <c r="AU119" s="183"/>
      <c r="AV119" s="183"/>
      <c r="AW119" s="183"/>
      <c r="AX119" s="183"/>
      <c r="AY119" s="183"/>
      <c r="AZ119" s="183"/>
      <c r="BA119" s="183"/>
      <c r="BB119" s="183" t="s">
        <v>38</v>
      </c>
      <c r="BC119" s="183">
        <v>5</v>
      </c>
      <c r="BD119" s="183">
        <v>4</v>
      </c>
      <c r="BE119" s="183"/>
      <c r="BF119" s="183" t="s">
        <v>38</v>
      </c>
      <c r="BG119" s="183" t="s">
        <v>1912</v>
      </c>
      <c r="BH119" s="183"/>
      <c r="BI119" s="183" t="s">
        <v>1501</v>
      </c>
      <c r="BJ119" s="183" t="s">
        <v>1595</v>
      </c>
      <c r="BK119" s="183" t="s">
        <v>1913</v>
      </c>
      <c r="BL119" s="183" t="s">
        <v>1914</v>
      </c>
      <c r="BM119" s="183"/>
      <c r="BN119" s="183"/>
      <c r="BO119" s="183"/>
      <c r="BP119" s="183" t="s">
        <v>1909</v>
      </c>
      <c r="BQ119" s="183" t="s">
        <v>1910</v>
      </c>
    </row>
    <row r="120" spans="1:69" x14ac:dyDescent="0.25">
      <c r="A120" s="312">
        <v>342</v>
      </c>
      <c r="B120" s="314" t="s">
        <v>67</v>
      </c>
      <c r="C120" s="323" t="s">
        <v>569</v>
      </c>
      <c r="D120" s="207" t="s">
        <v>1513</v>
      </c>
      <c r="E120" s="208" t="s">
        <v>206</v>
      </c>
      <c r="F120" s="183" t="s">
        <v>206</v>
      </c>
      <c r="G120" s="183" t="s">
        <v>1915</v>
      </c>
      <c r="I120" s="183" t="s">
        <v>1916</v>
      </c>
      <c r="J120" s="314" t="s">
        <v>207</v>
      </c>
      <c r="K120" s="314" t="s">
        <v>64</v>
      </c>
      <c r="L120" s="316">
        <v>107522100</v>
      </c>
      <c r="M120" s="316">
        <v>37811374</v>
      </c>
      <c r="N120" s="316"/>
      <c r="O120" s="316">
        <v>72078760</v>
      </c>
      <c r="P120" s="316"/>
      <c r="Q120" s="316">
        <v>52200000</v>
      </c>
      <c r="R120" s="316"/>
      <c r="S120" s="316">
        <v>2229240</v>
      </c>
      <c r="T120" s="316">
        <f t="shared" si="9"/>
        <v>162090134</v>
      </c>
      <c r="U120" s="316">
        <f>L120-T120</f>
        <v>-54568034</v>
      </c>
      <c r="V120" s="205"/>
      <c r="W120" s="205">
        <v>96769890</v>
      </c>
      <c r="X120" s="205">
        <v>46980000</v>
      </c>
      <c r="Y120" s="205"/>
      <c r="Z120" s="205"/>
      <c r="AA120" s="205">
        <v>4997076</v>
      </c>
      <c r="AB120" s="205"/>
      <c r="AC120" s="205"/>
      <c r="AD120" s="205">
        <v>64870884</v>
      </c>
      <c r="AE120" s="205"/>
      <c r="AF120" s="205"/>
      <c r="AG120" s="205"/>
      <c r="AH120" s="205">
        <f t="shared" si="12"/>
        <v>116847960</v>
      </c>
      <c r="AI120" s="205">
        <f t="shared" si="13"/>
        <v>-20078070</v>
      </c>
      <c r="AJ120" s="316">
        <f>AH120+AH121-T120</f>
        <v>71605786</v>
      </c>
      <c r="AK120" s="183" t="s">
        <v>35</v>
      </c>
      <c r="AL120" s="183"/>
      <c r="AM120" s="183"/>
      <c r="AN120" s="183" t="s">
        <v>1581</v>
      </c>
      <c r="AO120" s="183" t="s">
        <v>1581</v>
      </c>
      <c r="AP120" s="183" t="s">
        <v>1581</v>
      </c>
      <c r="AQ120" s="183" t="s">
        <v>1581</v>
      </c>
      <c r="AR120" s="183" t="s">
        <v>1581</v>
      </c>
      <c r="AS120" s="183" t="s">
        <v>149</v>
      </c>
      <c r="AT120" s="183"/>
      <c r="AU120" s="183"/>
      <c r="AV120" s="183"/>
      <c r="AW120" s="183"/>
      <c r="AX120" s="183"/>
      <c r="AY120" s="183"/>
      <c r="AZ120" s="183"/>
      <c r="BA120" s="183"/>
      <c r="BB120" s="183" t="s">
        <v>38</v>
      </c>
      <c r="BC120" s="183">
        <v>5</v>
      </c>
      <c r="BD120" s="183">
        <v>4</v>
      </c>
      <c r="BE120" s="183">
        <v>2.5</v>
      </c>
      <c r="BF120" s="183" t="s">
        <v>35</v>
      </c>
      <c r="BG120" s="218" t="s">
        <v>1912</v>
      </c>
      <c r="BH120" s="183"/>
      <c r="BI120" s="183" t="s">
        <v>1501</v>
      </c>
      <c r="BJ120" s="183" t="s">
        <v>1595</v>
      </c>
      <c r="BK120" s="183" t="s">
        <v>1913</v>
      </c>
      <c r="BL120" s="183" t="s">
        <v>1914</v>
      </c>
      <c r="BM120" s="183"/>
      <c r="BN120" s="183"/>
      <c r="BO120" s="183"/>
      <c r="BP120" s="183" t="s">
        <v>206</v>
      </c>
      <c r="BQ120" s="183" t="s">
        <v>1915</v>
      </c>
    </row>
    <row r="121" spans="1:69" x14ac:dyDescent="0.25">
      <c r="A121" s="313"/>
      <c r="B121" s="315"/>
      <c r="C121" s="325"/>
      <c r="D121" s="203"/>
      <c r="E121" s="208" t="s">
        <v>206</v>
      </c>
      <c r="F121" s="183" t="s">
        <v>206</v>
      </c>
      <c r="G121" s="183" t="s">
        <v>1915</v>
      </c>
      <c r="I121" s="183" t="s">
        <v>1911</v>
      </c>
      <c r="J121" s="315"/>
      <c r="K121" s="315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205"/>
      <c r="W121" s="205">
        <v>23303306</v>
      </c>
      <c r="X121" s="205">
        <v>46980000</v>
      </c>
      <c r="Y121" s="205"/>
      <c r="Z121" s="205"/>
      <c r="AA121" s="205">
        <v>4997076</v>
      </c>
      <c r="AB121" s="205"/>
      <c r="AC121" s="205"/>
      <c r="AD121" s="205">
        <v>64870884</v>
      </c>
      <c r="AE121" s="205"/>
      <c r="AF121" s="205"/>
      <c r="AG121" s="205"/>
      <c r="AH121" s="205">
        <f t="shared" si="12"/>
        <v>116847960</v>
      </c>
      <c r="AI121" s="205">
        <f t="shared" si="13"/>
        <v>-93544654</v>
      </c>
      <c r="AJ121" s="317"/>
      <c r="AK121" s="183" t="s">
        <v>35</v>
      </c>
      <c r="AL121" s="183"/>
      <c r="AM121" s="183"/>
      <c r="AN121" s="183" t="s">
        <v>1581</v>
      </c>
      <c r="AO121" s="183" t="s">
        <v>1581</v>
      </c>
      <c r="AP121" s="183" t="s">
        <v>1581</v>
      </c>
      <c r="AQ121" s="183" t="s">
        <v>1581</v>
      </c>
      <c r="AR121" s="183" t="s">
        <v>1581</v>
      </c>
      <c r="AS121" s="183" t="s">
        <v>149</v>
      </c>
      <c r="AT121" s="183"/>
      <c r="AU121" s="183"/>
      <c r="AV121" s="183"/>
      <c r="AW121" s="183"/>
      <c r="AX121" s="183"/>
      <c r="AY121" s="183"/>
      <c r="AZ121" s="183"/>
      <c r="BA121" s="183"/>
      <c r="BB121" s="183" t="s">
        <v>38</v>
      </c>
      <c r="BC121" s="183">
        <v>5</v>
      </c>
      <c r="BD121" s="183">
        <v>4</v>
      </c>
      <c r="BE121" s="183">
        <v>2.5</v>
      </c>
      <c r="BF121" s="183" t="s">
        <v>35</v>
      </c>
      <c r="BG121" s="183" t="s">
        <v>1912</v>
      </c>
      <c r="BH121" s="183"/>
      <c r="BI121" s="183" t="s">
        <v>1501</v>
      </c>
      <c r="BJ121" s="183" t="s">
        <v>1595</v>
      </c>
      <c r="BK121" s="183" t="s">
        <v>1913</v>
      </c>
      <c r="BL121" s="183" t="s">
        <v>1914</v>
      </c>
      <c r="BM121" s="183"/>
      <c r="BN121" s="183"/>
      <c r="BO121" s="183"/>
      <c r="BP121" s="183" t="s">
        <v>206</v>
      </c>
      <c r="BQ121" s="183" t="s">
        <v>1915</v>
      </c>
    </row>
    <row r="122" spans="1:69" x14ac:dyDescent="0.25">
      <c r="A122" s="204">
        <v>369</v>
      </c>
      <c r="B122" s="183" t="s">
        <v>67</v>
      </c>
      <c r="C122" s="9" t="s">
        <v>569</v>
      </c>
      <c r="D122" s="183" t="s">
        <v>212</v>
      </c>
      <c r="E122" s="183" t="s">
        <v>787</v>
      </c>
      <c r="F122" s="183" t="s">
        <v>1917</v>
      </c>
      <c r="G122" s="183" t="s">
        <v>1918</v>
      </c>
      <c r="I122" s="183" t="s">
        <v>1919</v>
      </c>
      <c r="J122" s="183" t="s">
        <v>213</v>
      </c>
      <c r="K122" s="183" t="s">
        <v>64</v>
      </c>
      <c r="L122" s="205">
        <v>248905500</v>
      </c>
      <c r="M122" s="205">
        <v>105557100</v>
      </c>
      <c r="N122" s="205"/>
      <c r="O122" s="205"/>
      <c r="P122" s="205"/>
      <c r="Q122" s="205"/>
      <c r="R122" s="205"/>
      <c r="S122" s="205">
        <v>3639900</v>
      </c>
      <c r="T122" s="205">
        <f>(M122+N122+O122+P122+Q122)</f>
        <v>105557100</v>
      </c>
      <c r="U122" s="205">
        <f>L122-T122</f>
        <v>143348400</v>
      </c>
      <c r="V122" s="205"/>
      <c r="W122" s="205">
        <v>224014950</v>
      </c>
      <c r="X122" s="205">
        <v>95001390</v>
      </c>
      <c r="Y122" s="205"/>
      <c r="Z122" s="205"/>
      <c r="AA122" s="205"/>
      <c r="AB122" s="205"/>
      <c r="AC122" s="205"/>
      <c r="AD122" s="205">
        <v>162616659</v>
      </c>
      <c r="AE122" s="205"/>
      <c r="AF122" s="205"/>
      <c r="AG122" s="205"/>
      <c r="AH122" s="205">
        <f t="shared" si="12"/>
        <v>257618049</v>
      </c>
      <c r="AI122" s="205">
        <f t="shared" si="13"/>
        <v>-33603099</v>
      </c>
      <c r="AJ122" s="205">
        <f>AH122-T122</f>
        <v>152060949</v>
      </c>
      <c r="AK122" s="183" t="s">
        <v>35</v>
      </c>
      <c r="AL122" s="183"/>
      <c r="AM122" s="183"/>
      <c r="AN122" s="183" t="s">
        <v>1581</v>
      </c>
      <c r="AO122" s="183" t="s">
        <v>1581</v>
      </c>
      <c r="AP122" s="183" t="s">
        <v>1581</v>
      </c>
      <c r="AQ122" s="183" t="s">
        <v>1581</v>
      </c>
      <c r="AR122" s="183" t="s">
        <v>1581</v>
      </c>
      <c r="AS122" s="183" t="s">
        <v>110</v>
      </c>
      <c r="AT122" s="183"/>
      <c r="AU122" s="183"/>
      <c r="AV122" s="183"/>
      <c r="AW122" s="183"/>
      <c r="AX122" s="183"/>
      <c r="AY122" s="183"/>
      <c r="AZ122" s="183"/>
      <c r="BA122" s="183"/>
      <c r="BB122" s="183" t="s">
        <v>38</v>
      </c>
      <c r="BC122" s="183">
        <v>6</v>
      </c>
      <c r="BD122" s="183">
        <v>4.8</v>
      </c>
      <c r="BE122" s="183"/>
      <c r="BF122" s="183" t="s">
        <v>38</v>
      </c>
      <c r="BG122" s="183" t="s">
        <v>899</v>
      </c>
      <c r="BH122" s="183"/>
      <c r="BI122" s="183" t="s">
        <v>1501</v>
      </c>
      <c r="BJ122" s="183" t="s">
        <v>1595</v>
      </c>
      <c r="BK122" s="183"/>
      <c r="BL122" s="183"/>
      <c r="BM122" s="183"/>
      <c r="BN122" s="183"/>
      <c r="BO122" s="183"/>
      <c r="BP122" s="183" t="s">
        <v>1917</v>
      </c>
      <c r="BQ122" s="183" t="s">
        <v>1918</v>
      </c>
    </row>
    <row r="123" spans="1:69" x14ac:dyDescent="0.25">
      <c r="A123" s="204">
        <v>462</v>
      </c>
      <c r="B123" s="183" t="s">
        <v>67</v>
      </c>
      <c r="C123" s="9" t="s">
        <v>569</v>
      </c>
      <c r="D123" s="183" t="s">
        <v>252</v>
      </c>
      <c r="E123" s="183" t="s">
        <v>757</v>
      </c>
      <c r="F123" s="183" t="s">
        <v>1920</v>
      </c>
      <c r="G123" s="183" t="s">
        <v>1921</v>
      </c>
      <c r="I123" s="183" t="s">
        <v>1922</v>
      </c>
      <c r="J123" s="183" t="s">
        <v>253</v>
      </c>
      <c r="K123" s="183" t="s">
        <v>64</v>
      </c>
      <c r="L123" s="205">
        <v>782100381</v>
      </c>
      <c r="M123" s="316">
        <v>973899597</v>
      </c>
      <c r="N123" s="316"/>
      <c r="O123" s="316"/>
      <c r="P123" s="316"/>
      <c r="Q123" s="316"/>
      <c r="R123" s="316"/>
      <c r="S123" s="316"/>
      <c r="T123" s="316">
        <f>(M123+N123+O123+P123+Q123)</f>
        <v>973899597</v>
      </c>
      <c r="U123" s="316">
        <f>L123+L124-M123</f>
        <v>179774352</v>
      </c>
      <c r="V123" s="205">
        <v>460889000</v>
      </c>
      <c r="W123" s="205">
        <v>414800100</v>
      </c>
      <c r="X123" s="2"/>
      <c r="Y123" s="205"/>
      <c r="Z123" s="205"/>
      <c r="AA123" s="205"/>
      <c r="AB123" s="206"/>
      <c r="AC123" s="205"/>
      <c r="AD123" s="205">
        <v>414800100</v>
      </c>
      <c r="AE123" s="205"/>
      <c r="AF123" s="2"/>
      <c r="AG123" s="2"/>
      <c r="AH123" s="205">
        <f t="shared" si="12"/>
        <v>414800100</v>
      </c>
      <c r="AI123" s="205">
        <f t="shared" si="13"/>
        <v>0</v>
      </c>
      <c r="AJ123" s="205">
        <v>0</v>
      </c>
      <c r="AK123" s="183" t="s">
        <v>35</v>
      </c>
      <c r="AL123" s="183"/>
      <c r="AM123" s="183"/>
      <c r="AN123" s="183" t="s">
        <v>1581</v>
      </c>
      <c r="AO123" s="183" t="s">
        <v>1581</v>
      </c>
      <c r="AP123" s="183" t="s">
        <v>1581</v>
      </c>
      <c r="AQ123" s="183" t="s">
        <v>1581</v>
      </c>
      <c r="AR123" s="183" t="s">
        <v>1581</v>
      </c>
      <c r="AS123" s="183" t="s">
        <v>49</v>
      </c>
      <c r="AT123" s="183"/>
      <c r="AU123" s="183"/>
      <c r="AV123" s="183"/>
      <c r="AW123" s="183"/>
      <c r="AX123" s="183"/>
      <c r="AY123" s="183"/>
      <c r="AZ123" s="183"/>
      <c r="BA123" s="183"/>
      <c r="BB123" s="183" t="s">
        <v>38</v>
      </c>
      <c r="BC123" s="183">
        <v>6.75</v>
      </c>
      <c r="BD123" s="183">
        <v>3.37</v>
      </c>
      <c r="BE123" s="183">
        <v>2.0099999999999998</v>
      </c>
      <c r="BF123" s="183" t="s">
        <v>38</v>
      </c>
      <c r="BG123" s="183" t="s">
        <v>1923</v>
      </c>
      <c r="BH123" s="183"/>
      <c r="BI123" s="183" t="s">
        <v>1501</v>
      </c>
      <c r="BJ123" s="183" t="s">
        <v>1595</v>
      </c>
      <c r="BK123" s="183"/>
      <c r="BL123" s="183"/>
      <c r="BM123" s="183"/>
      <c r="BN123" s="183"/>
      <c r="BO123" s="183"/>
      <c r="BP123" s="183" t="s">
        <v>1920</v>
      </c>
      <c r="BQ123" s="183" t="s">
        <v>1921</v>
      </c>
    </row>
    <row r="124" spans="1:69" x14ac:dyDescent="0.25">
      <c r="A124" s="204">
        <v>469</v>
      </c>
      <c r="B124" s="183" t="s">
        <v>67</v>
      </c>
      <c r="C124" s="9" t="s">
        <v>569</v>
      </c>
      <c r="D124" s="183" t="s">
        <v>252</v>
      </c>
      <c r="E124" s="183" t="s">
        <v>757</v>
      </c>
      <c r="F124" s="183" t="s">
        <v>1920</v>
      </c>
      <c r="G124" s="183" t="s">
        <v>1921</v>
      </c>
      <c r="I124" s="183" t="s">
        <v>1922</v>
      </c>
      <c r="J124" s="183" t="s">
        <v>257</v>
      </c>
      <c r="K124" s="183" t="s">
        <v>258</v>
      </c>
      <c r="L124" s="205">
        <v>371573568</v>
      </c>
      <c r="M124" s="317"/>
      <c r="N124" s="317"/>
      <c r="O124" s="317"/>
      <c r="P124" s="317"/>
      <c r="Q124" s="317"/>
      <c r="R124" s="317"/>
      <c r="S124" s="317"/>
      <c r="T124" s="317"/>
      <c r="U124" s="317"/>
      <c r="V124" s="205">
        <v>513010597</v>
      </c>
      <c r="W124" s="205">
        <v>461709537</v>
      </c>
      <c r="X124" s="2"/>
      <c r="Y124" s="205"/>
      <c r="Z124" s="205"/>
      <c r="AA124" s="205"/>
      <c r="AB124" s="206"/>
      <c r="AC124" s="205"/>
      <c r="AD124" s="205">
        <v>461709537</v>
      </c>
      <c r="AE124" s="205"/>
      <c r="AF124" s="2"/>
      <c r="AG124" s="2"/>
      <c r="AH124" s="205">
        <f t="shared" si="12"/>
        <v>461709537</v>
      </c>
      <c r="AI124" s="205">
        <f t="shared" si="13"/>
        <v>0</v>
      </c>
      <c r="AJ124" s="205">
        <v>0</v>
      </c>
      <c r="AK124" s="183" t="s">
        <v>35</v>
      </c>
      <c r="AL124" s="183"/>
      <c r="AM124" s="183"/>
      <c r="AN124" s="183" t="s">
        <v>1581</v>
      </c>
      <c r="AO124" s="183" t="s">
        <v>1581</v>
      </c>
      <c r="AP124" s="183" t="s">
        <v>1581</v>
      </c>
      <c r="AQ124" s="183" t="s">
        <v>1581</v>
      </c>
      <c r="AR124" s="183" t="s">
        <v>1581</v>
      </c>
      <c r="AS124" s="183" t="s">
        <v>149</v>
      </c>
      <c r="AT124" s="183"/>
      <c r="AU124" s="183"/>
      <c r="AV124" s="183"/>
      <c r="AW124" s="183"/>
      <c r="AX124" s="183"/>
      <c r="AY124" s="183"/>
      <c r="AZ124" s="183"/>
      <c r="BA124" s="183"/>
      <c r="BB124" s="183" t="s">
        <v>38</v>
      </c>
      <c r="BC124" s="183">
        <v>6.5</v>
      </c>
      <c r="BD124" s="183">
        <v>5.2</v>
      </c>
      <c r="BE124" s="183">
        <v>3.25</v>
      </c>
      <c r="BF124" s="183" t="s">
        <v>38</v>
      </c>
      <c r="BG124" s="183" t="s">
        <v>1924</v>
      </c>
      <c r="BH124" s="183" t="s">
        <v>1925</v>
      </c>
      <c r="BI124" s="183" t="s">
        <v>1501</v>
      </c>
      <c r="BJ124" s="183" t="s">
        <v>1595</v>
      </c>
      <c r="BK124" s="183"/>
      <c r="BL124" s="183"/>
      <c r="BM124" s="183"/>
      <c r="BN124" s="183"/>
      <c r="BO124" s="183"/>
      <c r="BP124" s="183" t="s">
        <v>1920</v>
      </c>
      <c r="BQ124" s="183" t="s">
        <v>1921</v>
      </c>
    </row>
    <row r="125" spans="1:69" x14ac:dyDescent="0.25">
      <c r="A125" s="204">
        <v>472</v>
      </c>
      <c r="B125" s="183" t="s">
        <v>67</v>
      </c>
      <c r="C125" s="9" t="s">
        <v>569</v>
      </c>
      <c r="D125" s="183" t="s">
        <v>259</v>
      </c>
      <c r="E125" s="183" t="s">
        <v>757</v>
      </c>
      <c r="F125" s="183" t="s">
        <v>1920</v>
      </c>
      <c r="G125" s="183" t="s">
        <v>1921</v>
      </c>
      <c r="I125" s="183" t="s">
        <v>260</v>
      </c>
      <c r="J125" s="183" t="s">
        <v>261</v>
      </c>
      <c r="K125" s="183" t="s">
        <v>258</v>
      </c>
      <c r="L125" s="205">
        <v>465296052</v>
      </c>
      <c r="M125" s="205">
        <v>158000000</v>
      </c>
      <c r="N125" s="221">
        <v>70966411</v>
      </c>
      <c r="O125" s="241">
        <v>95000000</v>
      </c>
      <c r="P125" s="205">
        <v>300000000</v>
      </c>
      <c r="Q125" s="205"/>
      <c r="R125" s="205"/>
      <c r="S125" s="1"/>
      <c r="T125" s="205">
        <f>(M125+N125+O125+P125+Q125)</f>
        <v>623966411</v>
      </c>
      <c r="U125" s="205">
        <f>L125-T125</f>
        <v>-158670359</v>
      </c>
      <c r="V125" s="205">
        <v>465296052</v>
      </c>
      <c r="W125" s="205">
        <v>418766447</v>
      </c>
      <c r="X125" s="221">
        <v>42200000</v>
      </c>
      <c r="Y125" s="205">
        <v>270000000</v>
      </c>
      <c r="Z125" s="205"/>
      <c r="AA125" s="205"/>
      <c r="AB125" s="206"/>
      <c r="AC125" s="205"/>
      <c r="AD125" s="205">
        <v>77532858</v>
      </c>
      <c r="AE125" s="205">
        <v>142200000</v>
      </c>
      <c r="AF125" s="2"/>
      <c r="AG125" s="2"/>
      <c r="AH125" s="205">
        <f t="shared" si="12"/>
        <v>531932858</v>
      </c>
      <c r="AI125" s="205">
        <f t="shared" si="13"/>
        <v>-113166411</v>
      </c>
      <c r="AJ125" s="205">
        <f>AH125-T125</f>
        <v>-92033553</v>
      </c>
      <c r="AK125" s="183" t="s">
        <v>35</v>
      </c>
      <c r="AL125" s="183"/>
      <c r="AM125" s="183"/>
      <c r="AN125" s="183" t="s">
        <v>1581</v>
      </c>
      <c r="AO125" s="183" t="s">
        <v>1581</v>
      </c>
      <c r="AP125" s="183" t="s">
        <v>1581</v>
      </c>
      <c r="AQ125" s="183" t="s">
        <v>1581</v>
      </c>
      <c r="AR125" s="183" t="s">
        <v>1581</v>
      </c>
      <c r="AS125" s="183" t="s">
        <v>49</v>
      </c>
      <c r="AT125" s="183"/>
      <c r="AU125" s="183"/>
      <c r="AV125" s="183"/>
      <c r="AW125" s="183"/>
      <c r="AX125" s="183"/>
      <c r="AY125" s="183"/>
      <c r="AZ125" s="183"/>
      <c r="BA125" s="183"/>
      <c r="BB125" s="183" t="s">
        <v>1581</v>
      </c>
      <c r="BC125" s="183">
        <v>6.5</v>
      </c>
      <c r="BD125" s="183">
        <v>3.9</v>
      </c>
      <c r="BE125" s="183">
        <v>2.27</v>
      </c>
      <c r="BF125" s="183" t="s">
        <v>38</v>
      </c>
      <c r="BG125" s="183" t="s">
        <v>1926</v>
      </c>
      <c r="BH125" s="183"/>
      <c r="BI125" s="183" t="s">
        <v>1501</v>
      </c>
      <c r="BJ125" s="183" t="s">
        <v>1595</v>
      </c>
      <c r="BK125" s="183"/>
      <c r="BL125" s="183"/>
      <c r="BM125" s="183"/>
      <c r="BN125" s="183"/>
      <c r="BO125" s="183"/>
      <c r="BP125" s="183" t="s">
        <v>1920</v>
      </c>
      <c r="BQ125" s="183" t="s">
        <v>1921</v>
      </c>
    </row>
    <row r="126" spans="1:69" x14ac:dyDescent="0.25">
      <c r="A126" s="204">
        <v>707</v>
      </c>
      <c r="B126" s="183" t="s">
        <v>67</v>
      </c>
      <c r="C126" s="9" t="s">
        <v>569</v>
      </c>
      <c r="D126" s="183" t="s">
        <v>602</v>
      </c>
      <c r="E126" s="183" t="s">
        <v>838</v>
      </c>
      <c r="F126" s="183" t="s">
        <v>1927</v>
      </c>
      <c r="G126" s="183" t="s">
        <v>73</v>
      </c>
      <c r="I126" s="183" t="s">
        <v>1928</v>
      </c>
      <c r="J126" s="183" t="s">
        <v>72</v>
      </c>
      <c r="K126" s="183" t="s">
        <v>64</v>
      </c>
      <c r="L126" s="205">
        <v>735000000</v>
      </c>
      <c r="M126" s="205">
        <v>918543412</v>
      </c>
      <c r="N126" s="205"/>
      <c r="O126" s="205"/>
      <c r="P126" s="205"/>
      <c r="Q126" s="205"/>
      <c r="R126" s="205"/>
      <c r="S126" s="205"/>
      <c r="T126" s="205">
        <f>(M126+N126+O126+P126+Q126)</f>
        <v>918543412</v>
      </c>
      <c r="U126" s="205">
        <f>L126-T126</f>
        <v>-183543412</v>
      </c>
      <c r="V126" s="205">
        <v>735000000</v>
      </c>
      <c r="W126" s="205">
        <v>661500000</v>
      </c>
      <c r="X126" s="241"/>
      <c r="Y126" s="241"/>
      <c r="Z126" s="241"/>
      <c r="AA126" s="241"/>
      <c r="AB126" s="241"/>
      <c r="AC126" s="241"/>
      <c r="AD126" s="205">
        <v>787441896</v>
      </c>
      <c r="AE126" s="205"/>
      <c r="AF126" s="205"/>
      <c r="AG126" s="205"/>
      <c r="AH126" s="205">
        <f t="shared" si="12"/>
        <v>787441896</v>
      </c>
      <c r="AI126" s="205">
        <f t="shared" si="13"/>
        <v>-125941896</v>
      </c>
      <c r="AJ126" s="205">
        <f>AH126-T126</f>
        <v>-131101516</v>
      </c>
      <c r="AK126" s="183" t="s">
        <v>38</v>
      </c>
      <c r="AL126" s="183"/>
      <c r="AM126" s="183"/>
      <c r="AN126" s="183"/>
      <c r="AO126" s="183"/>
      <c r="AP126" s="183"/>
      <c r="AQ126" s="183"/>
      <c r="AR126" s="183"/>
      <c r="AS126" s="183"/>
      <c r="AT126" s="183"/>
      <c r="AU126" s="183"/>
      <c r="AV126" s="183"/>
      <c r="AW126" s="183"/>
      <c r="AX126" s="183"/>
      <c r="AY126" s="183"/>
      <c r="AZ126" s="183"/>
      <c r="BA126" s="183"/>
      <c r="BB126" s="183"/>
      <c r="BC126" s="183"/>
      <c r="BD126" s="183"/>
      <c r="BE126" s="183"/>
      <c r="BF126" s="183" t="s">
        <v>38</v>
      </c>
      <c r="BG126" s="183" t="s">
        <v>1929</v>
      </c>
      <c r="BH126" s="183"/>
      <c r="BI126" s="183" t="s">
        <v>1501</v>
      </c>
      <c r="BJ126" s="183" t="s">
        <v>1595</v>
      </c>
      <c r="BK126" s="183" t="s">
        <v>1622</v>
      </c>
      <c r="BL126" s="183" t="s">
        <v>1930</v>
      </c>
      <c r="BM126" s="183"/>
      <c r="BN126" s="183"/>
      <c r="BO126" s="183"/>
      <c r="BP126" s="183" t="s">
        <v>1927</v>
      </c>
      <c r="BQ126" s="183" t="s">
        <v>73</v>
      </c>
    </row>
    <row r="127" spans="1:69" x14ac:dyDescent="0.25">
      <c r="A127" s="204">
        <v>752</v>
      </c>
      <c r="B127" s="183" t="s">
        <v>67</v>
      </c>
      <c r="C127" s="9" t="s">
        <v>569</v>
      </c>
      <c r="D127" s="183" t="s">
        <v>353</v>
      </c>
      <c r="E127" s="183" t="s">
        <v>788</v>
      </c>
      <c r="F127" s="183" t="s">
        <v>1931</v>
      </c>
      <c r="G127" s="183" t="s">
        <v>1932</v>
      </c>
      <c r="I127" s="183" t="s">
        <v>1603</v>
      </c>
      <c r="J127" s="7" t="s">
        <v>354</v>
      </c>
      <c r="K127" s="7" t="s">
        <v>110</v>
      </c>
      <c r="L127" s="2">
        <v>2788000000</v>
      </c>
      <c r="M127" s="2"/>
      <c r="N127" s="2">
        <v>379168000</v>
      </c>
      <c r="O127" s="2">
        <v>22304000</v>
      </c>
      <c r="P127" s="2"/>
      <c r="Q127" s="2"/>
      <c r="R127" s="2"/>
      <c r="S127" s="2">
        <v>935750000</v>
      </c>
      <c r="T127" s="205">
        <f>(M127+N127+O127+P127+Q127)</f>
        <v>401472000</v>
      </c>
      <c r="U127" s="205">
        <f>L127-T127</f>
        <v>2386528000</v>
      </c>
      <c r="V127" s="205">
        <v>2788000000</v>
      </c>
      <c r="W127" s="205">
        <v>2509200000</v>
      </c>
      <c r="X127" s="2">
        <v>535235040</v>
      </c>
      <c r="Y127" s="2">
        <v>361324800</v>
      </c>
      <c r="Z127" s="2">
        <v>584618400</v>
      </c>
      <c r="AA127" s="2">
        <v>109301569</v>
      </c>
      <c r="AB127" s="2">
        <v>335802430</v>
      </c>
      <c r="AC127" s="2">
        <v>842175000</v>
      </c>
      <c r="AD127" s="2">
        <v>269325000</v>
      </c>
      <c r="AE127" s="2"/>
      <c r="AF127" s="2"/>
      <c r="AG127" s="2"/>
      <c r="AH127" s="205">
        <f t="shared" si="12"/>
        <v>3037782239</v>
      </c>
      <c r="AI127" s="205">
        <f t="shared" si="13"/>
        <v>-528582239</v>
      </c>
      <c r="AJ127" s="205">
        <f>AH127-T127</f>
        <v>2636310239</v>
      </c>
      <c r="AK127" s="9" t="s">
        <v>38</v>
      </c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 t="s">
        <v>38</v>
      </c>
      <c r="BG127" s="8" t="s">
        <v>611</v>
      </c>
      <c r="BH127" s="8"/>
      <c r="BI127" s="8"/>
      <c r="BJ127" s="8"/>
      <c r="BK127" s="9" t="s">
        <v>1933</v>
      </c>
      <c r="BL127" s="9" t="s">
        <v>1934</v>
      </c>
      <c r="BM127" s="8"/>
      <c r="BN127" s="8"/>
      <c r="BO127" s="9"/>
      <c r="BP127" s="183" t="s">
        <v>1931</v>
      </c>
      <c r="BQ127" s="183" t="s">
        <v>1932</v>
      </c>
    </row>
    <row r="128" spans="1:69" x14ac:dyDescent="0.25">
      <c r="A128" s="204">
        <v>706</v>
      </c>
      <c r="B128" s="183" t="s">
        <v>67</v>
      </c>
      <c r="C128" s="9" t="s">
        <v>569</v>
      </c>
      <c r="D128" s="183" t="s">
        <v>62</v>
      </c>
      <c r="E128" s="183" t="s">
        <v>789</v>
      </c>
      <c r="F128" s="183" t="s">
        <v>1935</v>
      </c>
      <c r="G128" s="183" t="s">
        <v>1754</v>
      </c>
      <c r="I128" s="183" t="s">
        <v>1936</v>
      </c>
      <c r="J128" s="183" t="s">
        <v>63</v>
      </c>
      <c r="K128" s="183" t="s">
        <v>64</v>
      </c>
      <c r="L128" s="205">
        <v>157247000</v>
      </c>
      <c r="M128" s="247">
        <v>205000000</v>
      </c>
      <c r="N128" s="214">
        <v>186915700</v>
      </c>
      <c r="O128" s="205">
        <v>196558750</v>
      </c>
      <c r="P128" s="205"/>
      <c r="Q128" s="205"/>
      <c r="R128" s="205"/>
      <c r="S128" s="205"/>
      <c r="T128" s="205">
        <f>(M128+N128+O128+P128+Q128)</f>
        <v>588474450</v>
      </c>
      <c r="U128" s="205">
        <f>L128-T128</f>
        <v>-431227450</v>
      </c>
      <c r="V128" s="205">
        <v>157247000</v>
      </c>
      <c r="W128" s="205">
        <v>141522300</v>
      </c>
      <c r="X128" s="205">
        <v>100000000</v>
      </c>
      <c r="Y128" s="205">
        <v>54155803</v>
      </c>
      <c r="Z128" s="205"/>
      <c r="AA128" s="205"/>
      <c r="AB128" s="206"/>
      <c r="AC128" s="205"/>
      <c r="AD128" s="205"/>
      <c r="AE128" s="205"/>
      <c r="AF128" s="205"/>
      <c r="AG128" s="205"/>
      <c r="AH128" s="205">
        <f t="shared" si="12"/>
        <v>154155803</v>
      </c>
      <c r="AI128" s="205">
        <f t="shared" si="13"/>
        <v>-12633503</v>
      </c>
      <c r="AJ128" s="205">
        <f>AH128-T128</f>
        <v>-434318647</v>
      </c>
      <c r="AK128" s="183"/>
      <c r="AL128" s="183"/>
      <c r="AM128" s="183"/>
      <c r="AN128" s="183"/>
      <c r="AO128" s="183"/>
      <c r="AP128" s="183"/>
      <c r="AQ128" s="183"/>
      <c r="AR128" s="183"/>
      <c r="AS128" s="183"/>
      <c r="AT128" s="183"/>
      <c r="AU128" s="183"/>
      <c r="AV128" s="183"/>
      <c r="AW128" s="183"/>
      <c r="AX128" s="183"/>
      <c r="AY128" s="183"/>
      <c r="AZ128" s="183"/>
      <c r="BA128" s="183"/>
      <c r="BB128" s="183"/>
      <c r="BC128" s="183"/>
      <c r="BD128" s="183"/>
      <c r="BE128" s="183"/>
      <c r="BF128" s="183" t="s">
        <v>38</v>
      </c>
      <c r="BG128" s="218" t="s">
        <v>1937</v>
      </c>
      <c r="BH128" s="183"/>
      <c r="BI128" s="183" t="s">
        <v>1501</v>
      </c>
      <c r="BJ128" s="183" t="s">
        <v>1595</v>
      </c>
      <c r="BK128" s="183" t="s">
        <v>1769</v>
      </c>
      <c r="BL128" s="183" t="s">
        <v>1622</v>
      </c>
      <c r="BM128" s="183" t="s">
        <v>1930</v>
      </c>
      <c r="BN128" s="183"/>
      <c r="BO128" s="183"/>
      <c r="BP128" s="183" t="s">
        <v>1935</v>
      </c>
      <c r="BQ128" s="183" t="s">
        <v>1754</v>
      </c>
    </row>
    <row r="129" spans="1:69" x14ac:dyDescent="0.25">
      <c r="A129" s="209">
        <v>246</v>
      </c>
      <c r="B129" s="183" t="s">
        <v>31</v>
      </c>
      <c r="C129" s="323" t="s">
        <v>569</v>
      </c>
      <c r="D129" s="207" t="s">
        <v>195</v>
      </c>
      <c r="E129" s="219" t="s">
        <v>790</v>
      </c>
      <c r="F129" s="183" t="s">
        <v>198</v>
      </c>
      <c r="G129" s="183" t="s">
        <v>1938</v>
      </c>
      <c r="I129" s="210" t="s">
        <v>1939</v>
      </c>
      <c r="J129" s="183" t="s">
        <v>196</v>
      </c>
      <c r="K129" s="183" t="s">
        <v>197</v>
      </c>
      <c r="L129" s="316">
        <v>2199900000</v>
      </c>
      <c r="M129" s="316"/>
      <c r="N129" s="316"/>
      <c r="O129" s="316"/>
      <c r="P129" s="316"/>
      <c r="Q129" s="316"/>
      <c r="R129" s="316"/>
      <c r="S129" s="316"/>
      <c r="T129" s="316">
        <f>(M129+N129+O129+P129+Q129)</f>
        <v>0</v>
      </c>
      <c r="U129" s="316">
        <f>L129-T129</f>
        <v>2199900000</v>
      </c>
      <c r="V129" s="205">
        <v>1099500000</v>
      </c>
      <c r="W129" s="205">
        <v>989550000</v>
      </c>
      <c r="X129" s="2">
        <v>297352800</v>
      </c>
      <c r="Y129" s="205">
        <v>310502250</v>
      </c>
      <c r="Z129" s="205"/>
      <c r="AA129" s="205"/>
      <c r="AB129" s="206"/>
      <c r="AC129" s="205"/>
      <c r="AD129" s="205"/>
      <c r="AE129" s="205"/>
      <c r="AF129" s="205"/>
      <c r="AG129" s="205"/>
      <c r="AH129" s="205">
        <f t="shared" si="12"/>
        <v>607855050</v>
      </c>
      <c r="AI129" s="205">
        <f t="shared" si="13"/>
        <v>381694950</v>
      </c>
      <c r="AJ129" s="316">
        <f>AH129+AH130-T129</f>
        <v>1215710100</v>
      </c>
      <c r="AK129" s="183" t="s">
        <v>35</v>
      </c>
      <c r="AL129" s="183"/>
      <c r="AM129" s="183"/>
      <c r="AN129" s="183" t="s">
        <v>35</v>
      </c>
      <c r="AO129" s="183" t="s">
        <v>35</v>
      </c>
      <c r="AP129" s="183" t="s">
        <v>35</v>
      </c>
      <c r="AQ129" s="183" t="s">
        <v>35</v>
      </c>
      <c r="AR129" s="183" t="s">
        <v>35</v>
      </c>
      <c r="AS129" s="183"/>
      <c r="AT129" s="183"/>
      <c r="AU129" s="183"/>
      <c r="AV129" s="183"/>
      <c r="AW129" s="183"/>
      <c r="AX129" s="183"/>
      <c r="AY129" s="183"/>
      <c r="AZ129" s="183"/>
      <c r="BA129" s="183"/>
      <c r="BB129" s="183" t="s">
        <v>35</v>
      </c>
      <c r="BC129" s="183"/>
      <c r="BD129" s="183"/>
      <c r="BE129" s="183"/>
      <c r="BF129" s="183"/>
      <c r="BG129" s="183"/>
      <c r="BH129" s="183"/>
      <c r="BI129" s="183" t="s">
        <v>1501</v>
      </c>
      <c r="BJ129" s="183" t="s">
        <v>1595</v>
      </c>
      <c r="BK129" s="200"/>
      <c r="BL129" s="183"/>
      <c r="BM129" s="183"/>
      <c r="BN129" s="183"/>
      <c r="BO129" s="183" t="s">
        <v>1589</v>
      </c>
      <c r="BP129" s="183" t="s">
        <v>198</v>
      </c>
      <c r="BQ129" s="183" t="s">
        <v>1938</v>
      </c>
    </row>
    <row r="130" spans="1:69" x14ac:dyDescent="0.25">
      <c r="A130" s="209">
        <v>247</v>
      </c>
      <c r="B130" s="183" t="s">
        <v>31</v>
      </c>
      <c r="C130" s="325"/>
      <c r="D130" s="203"/>
      <c r="E130" s="219" t="s">
        <v>790</v>
      </c>
      <c r="F130" s="183" t="s">
        <v>198</v>
      </c>
      <c r="G130" s="183" t="s">
        <v>1938</v>
      </c>
      <c r="I130" s="210" t="s">
        <v>1939</v>
      </c>
      <c r="J130" s="183" t="s">
        <v>199</v>
      </c>
      <c r="K130" s="183" t="s">
        <v>1589</v>
      </c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205">
        <v>1099500000</v>
      </c>
      <c r="W130" s="205">
        <v>989550000</v>
      </c>
      <c r="X130" s="2">
        <v>297352800</v>
      </c>
      <c r="Y130" s="205">
        <v>310502250</v>
      </c>
      <c r="Z130" s="205"/>
      <c r="AA130" s="205"/>
      <c r="AB130" s="206"/>
      <c r="AC130" s="205"/>
      <c r="AD130" s="205"/>
      <c r="AE130" s="205"/>
      <c r="AF130" s="205"/>
      <c r="AG130" s="205"/>
      <c r="AH130" s="205">
        <f t="shared" si="12"/>
        <v>607855050</v>
      </c>
      <c r="AI130" s="205">
        <f t="shared" si="13"/>
        <v>381694950</v>
      </c>
      <c r="AJ130" s="317"/>
      <c r="AK130" s="183" t="s">
        <v>35</v>
      </c>
      <c r="AL130" s="183"/>
      <c r="AM130" s="183"/>
      <c r="AN130" s="183" t="s">
        <v>35</v>
      </c>
      <c r="AO130" s="183" t="s">
        <v>35</v>
      </c>
      <c r="AP130" s="183" t="s">
        <v>35</v>
      </c>
      <c r="AQ130" s="183" t="s">
        <v>35</v>
      </c>
      <c r="AR130" s="183" t="s">
        <v>35</v>
      </c>
      <c r="AS130" s="183"/>
      <c r="AT130" s="183"/>
      <c r="AU130" s="183"/>
      <c r="AV130" s="183"/>
      <c r="AW130" s="183"/>
      <c r="AX130" s="183"/>
      <c r="AY130" s="183"/>
      <c r="AZ130" s="183"/>
      <c r="BA130" s="183"/>
      <c r="BB130" s="183" t="s">
        <v>35</v>
      </c>
      <c r="BC130" s="183"/>
      <c r="BD130" s="183"/>
      <c r="BE130" s="183"/>
      <c r="BF130" s="183"/>
      <c r="BG130" s="183"/>
      <c r="BH130" s="183"/>
      <c r="BI130" s="183" t="s">
        <v>1501</v>
      </c>
      <c r="BJ130" s="183" t="s">
        <v>1595</v>
      </c>
      <c r="BK130" s="200"/>
      <c r="BL130" s="183"/>
      <c r="BM130" s="183"/>
      <c r="BN130" s="183"/>
      <c r="BO130" s="183" t="s">
        <v>197</v>
      </c>
      <c r="BP130" s="183" t="s">
        <v>198</v>
      </c>
      <c r="BQ130" s="183" t="s">
        <v>1938</v>
      </c>
    </row>
    <row r="131" spans="1:69" x14ac:dyDescent="0.25">
      <c r="A131" s="209">
        <v>643</v>
      </c>
      <c r="B131" s="183" t="s">
        <v>67</v>
      </c>
      <c r="C131" s="9" t="s">
        <v>569</v>
      </c>
      <c r="D131" s="183" t="s">
        <v>293</v>
      </c>
      <c r="E131" s="210" t="s">
        <v>791</v>
      </c>
      <c r="F131" s="183" t="s">
        <v>1940</v>
      </c>
      <c r="G131" s="183" t="s">
        <v>1941</v>
      </c>
      <c r="I131" s="210" t="s">
        <v>1942</v>
      </c>
      <c r="J131" s="183" t="s">
        <v>294</v>
      </c>
      <c r="K131" s="183" t="s">
        <v>64</v>
      </c>
      <c r="L131" s="205">
        <v>225000000</v>
      </c>
      <c r="M131" s="221">
        <v>225000000</v>
      </c>
      <c r="N131" s="221">
        <v>49500000</v>
      </c>
      <c r="O131" s="205"/>
      <c r="P131" s="205"/>
      <c r="Q131" s="205"/>
      <c r="R131" s="205"/>
      <c r="S131" s="2"/>
      <c r="T131" s="205">
        <f t="shared" ref="T131:T136" si="14">(M131+N131+O131+P131+Q131)</f>
        <v>274500000</v>
      </c>
      <c r="U131" s="205">
        <f>L131-T131</f>
        <v>-49500000</v>
      </c>
      <c r="V131" s="205">
        <v>225000000</v>
      </c>
      <c r="W131" s="205">
        <v>202500000</v>
      </c>
      <c r="X131" s="2"/>
      <c r="Y131" s="205"/>
      <c r="Z131" s="205"/>
      <c r="AA131" s="205"/>
      <c r="AB131" s="206"/>
      <c r="AC131" s="205"/>
      <c r="AD131" s="205">
        <v>252000000</v>
      </c>
      <c r="AE131" s="205"/>
      <c r="AF131" s="2"/>
      <c r="AG131" s="2"/>
      <c r="AH131" s="205">
        <f t="shared" si="12"/>
        <v>252000000</v>
      </c>
      <c r="AI131" s="205">
        <f t="shared" si="13"/>
        <v>-49500000</v>
      </c>
      <c r="AJ131" s="205">
        <f>AH131-T131</f>
        <v>-22500000</v>
      </c>
      <c r="AK131" s="183"/>
      <c r="AL131" s="183"/>
      <c r="AM131" s="183"/>
      <c r="AN131" s="183"/>
      <c r="AO131" s="183"/>
      <c r="AP131" s="183"/>
      <c r="AQ131" s="183"/>
      <c r="AR131" s="183"/>
      <c r="AS131" s="183"/>
      <c r="AT131" s="183"/>
      <c r="AU131" s="183"/>
      <c r="AV131" s="183"/>
      <c r="AW131" s="183"/>
      <c r="AX131" s="183"/>
      <c r="AY131" s="183"/>
      <c r="AZ131" s="183"/>
      <c r="BA131" s="183"/>
      <c r="BB131" s="183"/>
      <c r="BC131" s="183"/>
      <c r="BD131" s="183"/>
      <c r="BE131" s="183"/>
      <c r="BF131" s="210" t="s">
        <v>38</v>
      </c>
      <c r="BG131" s="183" t="s">
        <v>1943</v>
      </c>
      <c r="BH131" s="183"/>
      <c r="BI131" s="183" t="s">
        <v>1501</v>
      </c>
      <c r="BJ131" s="183" t="s">
        <v>1595</v>
      </c>
      <c r="BK131" s="183"/>
      <c r="BL131" s="183"/>
      <c r="BM131" s="183"/>
      <c r="BN131" s="183"/>
      <c r="BO131" s="183"/>
      <c r="BP131" s="183" t="s">
        <v>1940</v>
      </c>
      <c r="BQ131" s="183" t="s">
        <v>1941</v>
      </c>
    </row>
    <row r="132" spans="1:69" x14ac:dyDescent="0.25">
      <c r="A132" s="209">
        <v>547</v>
      </c>
      <c r="B132" s="183" t="s">
        <v>67</v>
      </c>
      <c r="C132" s="9" t="s">
        <v>569</v>
      </c>
      <c r="D132" s="183" t="s">
        <v>481</v>
      </c>
      <c r="E132" s="210" t="s">
        <v>792</v>
      </c>
      <c r="F132" s="183" t="s">
        <v>1944</v>
      </c>
      <c r="G132" s="183" t="s">
        <v>1864</v>
      </c>
      <c r="I132" s="210" t="s">
        <v>1625</v>
      </c>
      <c r="J132" s="183" t="s">
        <v>482</v>
      </c>
      <c r="K132" s="183" t="s">
        <v>64</v>
      </c>
      <c r="L132" s="205">
        <v>523200000</v>
      </c>
      <c r="M132" s="205">
        <v>606</v>
      </c>
      <c r="N132" s="205"/>
      <c r="O132" s="205"/>
      <c r="P132" s="205"/>
      <c r="Q132" s="205"/>
      <c r="R132" s="205"/>
      <c r="S132" s="205"/>
      <c r="T132" s="205">
        <f t="shared" si="14"/>
        <v>606</v>
      </c>
      <c r="U132" s="205">
        <f>L132-T132</f>
        <v>523199394</v>
      </c>
      <c r="V132" s="205">
        <v>523200000</v>
      </c>
      <c r="W132" s="205">
        <v>470880000</v>
      </c>
      <c r="X132" s="2"/>
      <c r="Y132" s="205"/>
      <c r="Z132" s="205"/>
      <c r="AA132" s="205"/>
      <c r="AB132" s="206"/>
      <c r="AC132" s="205"/>
      <c r="AD132" s="205">
        <v>507658115</v>
      </c>
      <c r="AE132" s="205"/>
      <c r="AF132" s="2"/>
      <c r="AG132" s="2"/>
      <c r="AH132" s="205">
        <f t="shared" si="12"/>
        <v>507658115</v>
      </c>
      <c r="AI132" s="205">
        <f t="shared" si="13"/>
        <v>-36778115</v>
      </c>
      <c r="AJ132" s="205">
        <f>AH132-T132</f>
        <v>507657509</v>
      </c>
      <c r="AK132" s="183" t="s">
        <v>38</v>
      </c>
      <c r="AL132" s="183"/>
      <c r="AM132" s="183"/>
      <c r="AN132" s="183" t="s">
        <v>35</v>
      </c>
      <c r="AO132" s="183" t="s">
        <v>35</v>
      </c>
      <c r="AP132" s="183" t="s">
        <v>35</v>
      </c>
      <c r="AQ132" s="183" t="s">
        <v>35</v>
      </c>
      <c r="AR132" s="183" t="s">
        <v>35</v>
      </c>
      <c r="AS132" s="183"/>
      <c r="AT132" s="183"/>
      <c r="AU132" s="183"/>
      <c r="AV132" s="183"/>
      <c r="AW132" s="183"/>
      <c r="AX132" s="183"/>
      <c r="AY132" s="183"/>
      <c r="AZ132" s="183"/>
      <c r="BA132" s="183"/>
      <c r="BB132" s="183" t="s">
        <v>35</v>
      </c>
      <c r="BC132" s="183"/>
      <c r="BD132" s="183"/>
      <c r="BE132" s="183"/>
      <c r="BF132" s="210" t="s">
        <v>38</v>
      </c>
      <c r="BG132" s="183" t="s">
        <v>1945</v>
      </c>
      <c r="BH132" s="183"/>
      <c r="BI132" s="183" t="s">
        <v>1501</v>
      </c>
      <c r="BJ132" s="183" t="s">
        <v>1595</v>
      </c>
      <c r="BK132" s="183" t="s">
        <v>1622</v>
      </c>
      <c r="BL132" s="183" t="s">
        <v>1946</v>
      </c>
      <c r="BM132" s="183"/>
      <c r="BN132" s="183"/>
      <c r="BO132" s="183"/>
      <c r="BP132" s="183" t="s">
        <v>1944</v>
      </c>
      <c r="BQ132" s="183" t="s">
        <v>1864</v>
      </c>
    </row>
    <row r="133" spans="1:69" x14ac:dyDescent="0.25">
      <c r="A133" s="204">
        <v>542</v>
      </c>
      <c r="B133" s="183" t="s">
        <v>67</v>
      </c>
      <c r="C133" s="9" t="s">
        <v>569</v>
      </c>
      <c r="D133" s="183" t="s">
        <v>544</v>
      </c>
      <c r="E133" s="183" t="s">
        <v>793</v>
      </c>
      <c r="F133" s="183" t="s">
        <v>1947</v>
      </c>
      <c r="G133" s="183" t="s">
        <v>1856</v>
      </c>
      <c r="I133" s="183"/>
      <c r="J133" s="183" t="s">
        <v>545</v>
      </c>
      <c r="K133" s="183" t="s">
        <v>61</v>
      </c>
      <c r="L133" s="205">
        <v>483500000</v>
      </c>
      <c r="M133" s="205"/>
      <c r="N133" s="205"/>
      <c r="O133" s="205"/>
      <c r="P133" s="205"/>
      <c r="Q133" s="205"/>
      <c r="R133" s="205"/>
      <c r="S133" s="205"/>
      <c r="T133" s="205">
        <f t="shared" si="14"/>
        <v>0</v>
      </c>
      <c r="U133" s="205">
        <v>48350000</v>
      </c>
      <c r="V133" s="205"/>
      <c r="W133" s="205"/>
      <c r="X133" s="205"/>
      <c r="Y133" s="205"/>
      <c r="Z133" s="205"/>
      <c r="AA133" s="205"/>
      <c r="AB133" s="205"/>
      <c r="AC133" s="205"/>
      <c r="AD133" s="205"/>
      <c r="AE133" s="205"/>
      <c r="AF133" s="205"/>
      <c r="AG133" s="205"/>
      <c r="AH133" s="205">
        <f t="shared" si="12"/>
        <v>0</v>
      </c>
      <c r="AI133" s="205">
        <f t="shared" si="13"/>
        <v>0</v>
      </c>
      <c r="AJ133" s="205">
        <v>48350000</v>
      </c>
      <c r="AK133" s="183"/>
      <c r="AL133" s="183"/>
      <c r="AM133" s="183"/>
      <c r="AN133" s="183"/>
      <c r="AO133" s="183"/>
      <c r="AP133" s="183"/>
      <c r="AQ133" s="183"/>
      <c r="AR133" s="183"/>
      <c r="AS133" s="183" t="s">
        <v>1948</v>
      </c>
      <c r="AT133" s="183"/>
      <c r="AU133" s="183"/>
      <c r="AV133" s="183"/>
      <c r="AW133" s="183"/>
      <c r="AX133" s="183"/>
      <c r="AY133" s="183"/>
      <c r="AZ133" s="183"/>
      <c r="BA133" s="183"/>
      <c r="BB133" s="183" t="s">
        <v>38</v>
      </c>
      <c r="BC133" s="183">
        <v>7</v>
      </c>
      <c r="BD133" s="183"/>
      <c r="BE133" s="183"/>
      <c r="BF133" s="183" t="s">
        <v>38</v>
      </c>
      <c r="BG133" s="183" t="s">
        <v>36</v>
      </c>
      <c r="BH133" s="183"/>
      <c r="BI133" s="183" t="s">
        <v>1501</v>
      </c>
      <c r="BJ133" s="183" t="s">
        <v>1949</v>
      </c>
      <c r="BK133" s="183"/>
      <c r="BL133" s="183"/>
      <c r="BM133" s="183"/>
      <c r="BN133" s="183"/>
      <c r="BO133" s="183"/>
      <c r="BP133" s="183" t="s">
        <v>1947</v>
      </c>
      <c r="BQ133" s="183" t="s">
        <v>1856</v>
      </c>
    </row>
    <row r="134" spans="1:69" x14ac:dyDescent="0.25">
      <c r="A134" s="204">
        <v>760</v>
      </c>
      <c r="B134" s="183" t="s">
        <v>67</v>
      </c>
      <c r="C134" s="9" t="s">
        <v>569</v>
      </c>
      <c r="D134" s="9" t="s">
        <v>378</v>
      </c>
      <c r="E134" s="183" t="s">
        <v>376</v>
      </c>
      <c r="F134" s="183" t="s">
        <v>376</v>
      </c>
      <c r="G134" s="183" t="s">
        <v>381</v>
      </c>
      <c r="I134" s="183" t="s">
        <v>1950</v>
      </c>
      <c r="J134" s="183" t="s">
        <v>379</v>
      </c>
      <c r="K134" s="183" t="s">
        <v>380</v>
      </c>
      <c r="L134" s="2">
        <v>480000000</v>
      </c>
      <c r="M134" s="12">
        <v>115187500</v>
      </c>
      <c r="N134" s="12">
        <v>360000000</v>
      </c>
      <c r="O134" s="2"/>
      <c r="P134" s="2"/>
      <c r="Q134" s="2"/>
      <c r="R134" s="2"/>
      <c r="S134" s="2">
        <v>4812500</v>
      </c>
      <c r="T134" s="205">
        <f t="shared" si="14"/>
        <v>475187500</v>
      </c>
      <c r="U134" s="205">
        <f>L134-T134</f>
        <v>4812500</v>
      </c>
      <c r="V134" s="2">
        <v>480000000</v>
      </c>
      <c r="W134" s="2">
        <v>432000000</v>
      </c>
      <c r="X134" s="2">
        <v>103668750</v>
      </c>
      <c r="Y134" s="2">
        <v>311872500</v>
      </c>
      <c r="Z134" s="2"/>
      <c r="AA134" s="2"/>
      <c r="AB134" s="206"/>
      <c r="AC134" s="2"/>
      <c r="AD134" s="2"/>
      <c r="AE134" s="2"/>
      <c r="AF134" s="2">
        <v>16458750</v>
      </c>
      <c r="AG134" s="2"/>
      <c r="AH134" s="205">
        <f t="shared" si="12"/>
        <v>415541250</v>
      </c>
      <c r="AI134" s="205">
        <f t="shared" si="13"/>
        <v>0</v>
      </c>
      <c r="AJ134" s="205">
        <f>AH134-T134</f>
        <v>-59646250</v>
      </c>
      <c r="AK134" s="9" t="s">
        <v>38</v>
      </c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9" t="s">
        <v>1951</v>
      </c>
      <c r="AW134" s="8"/>
      <c r="AX134" s="8"/>
      <c r="AY134" s="8"/>
      <c r="AZ134" s="8"/>
      <c r="BA134" s="8"/>
      <c r="BB134" s="8"/>
      <c r="BC134" s="8"/>
      <c r="BD134" s="8"/>
      <c r="BE134" s="8"/>
      <c r="BF134" s="8" t="s">
        <v>38</v>
      </c>
      <c r="BG134" s="8" t="s">
        <v>614</v>
      </c>
      <c r="BH134" s="8"/>
      <c r="BI134" s="8"/>
      <c r="BJ134" s="8"/>
      <c r="BK134" s="9" t="s">
        <v>1952</v>
      </c>
      <c r="BL134" s="9" t="s">
        <v>1953</v>
      </c>
      <c r="BM134" s="8"/>
      <c r="BN134" s="8"/>
      <c r="BO134" s="9"/>
      <c r="BP134" s="183" t="s">
        <v>376</v>
      </c>
      <c r="BQ134" s="183" t="s">
        <v>381</v>
      </c>
    </row>
    <row r="135" spans="1:69" x14ac:dyDescent="0.25">
      <c r="A135" s="204">
        <v>154</v>
      </c>
      <c r="B135" s="183" t="s">
        <v>31</v>
      </c>
      <c r="C135" s="9" t="s">
        <v>569</v>
      </c>
      <c r="D135" s="183" t="s">
        <v>153</v>
      </c>
      <c r="E135" s="183" t="s">
        <v>673</v>
      </c>
      <c r="F135" s="183" t="s">
        <v>1954</v>
      </c>
      <c r="G135" s="183" t="s">
        <v>97</v>
      </c>
      <c r="I135" s="183" t="s">
        <v>154</v>
      </c>
      <c r="J135" s="183" t="s">
        <v>155</v>
      </c>
      <c r="K135" s="183" t="s">
        <v>156</v>
      </c>
      <c r="L135" s="205">
        <v>500000000</v>
      </c>
      <c r="M135" s="205">
        <v>500000000</v>
      </c>
      <c r="N135" s="205"/>
      <c r="O135" s="205"/>
      <c r="P135" s="205"/>
      <c r="Q135" s="205"/>
      <c r="R135" s="205"/>
      <c r="S135" s="205"/>
      <c r="T135" s="205">
        <f t="shared" si="14"/>
        <v>500000000</v>
      </c>
      <c r="U135" s="205">
        <f>L135-T135</f>
        <v>0</v>
      </c>
      <c r="V135" s="205"/>
      <c r="W135" s="205">
        <v>450000000</v>
      </c>
      <c r="X135" s="2">
        <v>157500000</v>
      </c>
      <c r="Y135" s="205">
        <v>157500000</v>
      </c>
      <c r="Z135" s="205"/>
      <c r="AA135" s="205"/>
      <c r="AB135" s="206"/>
      <c r="AC135" s="205"/>
      <c r="AD135" s="205">
        <v>112500000</v>
      </c>
      <c r="AE135" s="205"/>
      <c r="AF135" s="205">
        <v>22500000</v>
      </c>
      <c r="AG135" s="205"/>
      <c r="AH135" s="205">
        <f t="shared" si="12"/>
        <v>427500000</v>
      </c>
      <c r="AI135" s="205">
        <f t="shared" si="13"/>
        <v>0</v>
      </c>
      <c r="AJ135" s="205">
        <f>AH135-T135</f>
        <v>-72500000</v>
      </c>
      <c r="AK135" s="183" t="s">
        <v>38</v>
      </c>
      <c r="AL135" s="183"/>
      <c r="AM135" s="183"/>
      <c r="AN135" s="183"/>
      <c r="AO135" s="183"/>
      <c r="AP135" s="183"/>
      <c r="AQ135" s="183"/>
      <c r="AR135" s="183"/>
      <c r="AS135" s="183"/>
      <c r="AT135" s="183"/>
      <c r="AU135" s="183"/>
      <c r="AV135" s="183"/>
      <c r="AW135" s="183"/>
      <c r="AX135" s="183"/>
      <c r="AY135" s="183"/>
      <c r="AZ135" s="183"/>
      <c r="BA135" s="183"/>
      <c r="BB135" s="183"/>
      <c r="BC135" s="183"/>
      <c r="BD135" s="183"/>
      <c r="BE135" s="183"/>
      <c r="BF135" s="183"/>
      <c r="BG135" s="183"/>
      <c r="BH135" s="183"/>
      <c r="BI135" s="183"/>
      <c r="BJ135" s="183"/>
      <c r="BK135" s="183" t="s">
        <v>1955</v>
      </c>
      <c r="BL135" s="183" t="s">
        <v>1956</v>
      </c>
      <c r="BM135" s="183" t="s">
        <v>1957</v>
      </c>
      <c r="BN135" s="183" t="s">
        <v>1958</v>
      </c>
      <c r="BO135" s="183"/>
      <c r="BP135" s="183" t="s">
        <v>1954</v>
      </c>
      <c r="BQ135" s="183" t="s">
        <v>97</v>
      </c>
    </row>
    <row r="136" spans="1:69" x14ac:dyDescent="0.25">
      <c r="A136" s="204">
        <v>467</v>
      </c>
      <c r="B136" s="183" t="s">
        <v>67</v>
      </c>
      <c r="C136" s="9" t="s">
        <v>569</v>
      </c>
      <c r="D136" s="183" t="s">
        <v>254</v>
      </c>
      <c r="E136" s="183" t="s">
        <v>794</v>
      </c>
      <c r="F136" s="183" t="s">
        <v>1959</v>
      </c>
      <c r="G136" s="183" t="s">
        <v>1793</v>
      </c>
      <c r="I136" s="183" t="s">
        <v>226</v>
      </c>
      <c r="J136" s="183" t="s">
        <v>255</v>
      </c>
      <c r="K136" s="183" t="s">
        <v>256</v>
      </c>
      <c r="L136" s="205">
        <v>200000000</v>
      </c>
      <c r="M136" s="205"/>
      <c r="N136" s="205">
        <v>37000000</v>
      </c>
      <c r="O136" s="205"/>
      <c r="P136" s="205"/>
      <c r="Q136" s="205">
        <v>19400000</v>
      </c>
      <c r="R136" s="205"/>
      <c r="S136" s="205"/>
      <c r="T136" s="205">
        <f t="shared" si="14"/>
        <v>56400000</v>
      </c>
      <c r="U136" s="205">
        <f>L136-T136</f>
        <v>143600000</v>
      </c>
      <c r="V136" s="205"/>
      <c r="W136" s="205">
        <v>174000000</v>
      </c>
      <c r="X136" s="205">
        <v>17460000</v>
      </c>
      <c r="Y136" s="205"/>
      <c r="Z136" s="205"/>
      <c r="AA136" s="205"/>
      <c r="AB136" s="205"/>
      <c r="AC136" s="205"/>
      <c r="AD136" s="205">
        <v>162000000</v>
      </c>
      <c r="AE136" s="205"/>
      <c r="AF136" s="205"/>
      <c r="AG136" s="205"/>
      <c r="AH136" s="205">
        <f t="shared" si="12"/>
        <v>179460000</v>
      </c>
      <c r="AI136" s="205">
        <f t="shared" si="13"/>
        <v>-5460000</v>
      </c>
      <c r="AJ136" s="205">
        <f>AH136-T136</f>
        <v>123060000</v>
      </c>
      <c r="AK136" s="183" t="s">
        <v>38</v>
      </c>
      <c r="AL136" s="183"/>
      <c r="AM136" s="183"/>
      <c r="AN136" s="183" t="s">
        <v>1581</v>
      </c>
      <c r="AO136" s="183" t="s">
        <v>1581</v>
      </c>
      <c r="AP136" s="183" t="s">
        <v>1581</v>
      </c>
      <c r="AQ136" s="183" t="s">
        <v>1581</v>
      </c>
      <c r="AR136" s="183" t="s">
        <v>1581</v>
      </c>
      <c r="AS136" s="183" t="s">
        <v>1960</v>
      </c>
      <c r="AT136" s="183"/>
      <c r="AU136" s="183"/>
      <c r="AV136" s="183"/>
      <c r="AW136" s="183"/>
      <c r="AX136" s="183"/>
      <c r="AY136" s="183"/>
      <c r="AZ136" s="183"/>
      <c r="BA136" s="183"/>
      <c r="BB136" s="183" t="s">
        <v>38</v>
      </c>
      <c r="BC136" s="183">
        <v>5</v>
      </c>
      <c r="BD136" s="183">
        <v>3.5</v>
      </c>
      <c r="BE136" s="183">
        <v>2</v>
      </c>
      <c r="BF136" s="183" t="s">
        <v>38</v>
      </c>
      <c r="BG136" s="183" t="s">
        <v>1926</v>
      </c>
      <c r="BH136" s="183"/>
      <c r="BI136" s="183" t="s">
        <v>1501</v>
      </c>
      <c r="BJ136" s="183" t="s">
        <v>1595</v>
      </c>
      <c r="BK136" s="183" t="s">
        <v>1622</v>
      </c>
      <c r="BL136" s="183" t="s">
        <v>1961</v>
      </c>
      <c r="BM136" s="183"/>
      <c r="BN136" s="183"/>
      <c r="BO136" s="183"/>
      <c r="BP136" s="183" t="s">
        <v>1959</v>
      </c>
      <c r="BQ136" s="183" t="s">
        <v>1793</v>
      </c>
    </row>
    <row r="138" spans="1:69" x14ac:dyDescent="0.25">
      <c r="A138" s="204">
        <v>382</v>
      </c>
      <c r="B138" s="183" t="s">
        <v>67</v>
      </c>
      <c r="C138" s="183" t="s">
        <v>568</v>
      </c>
      <c r="D138" s="183" t="s">
        <v>214</v>
      </c>
      <c r="E138" s="183" t="s">
        <v>795</v>
      </c>
      <c r="F138" s="183" t="s">
        <v>1962</v>
      </c>
      <c r="G138" s="183" t="s">
        <v>1963</v>
      </c>
      <c r="I138" s="183" t="s">
        <v>1964</v>
      </c>
      <c r="J138" s="183" t="s">
        <v>215</v>
      </c>
      <c r="K138" s="183" t="s">
        <v>113</v>
      </c>
      <c r="L138" s="205">
        <v>400000000</v>
      </c>
      <c r="M138" s="205"/>
      <c r="N138" s="205"/>
      <c r="O138" s="205"/>
      <c r="P138" s="205"/>
      <c r="Q138" s="205">
        <v>388000000</v>
      </c>
      <c r="R138" s="205"/>
      <c r="S138" s="205"/>
      <c r="T138" s="205">
        <f>(M138+N138+O138+P138+Q138)</f>
        <v>388000000</v>
      </c>
      <c r="U138" s="205">
        <f>L138-T138</f>
        <v>12000000</v>
      </c>
      <c r="V138" s="205"/>
      <c r="W138" s="205">
        <v>360000000</v>
      </c>
      <c r="X138" s="205">
        <v>162200000</v>
      </c>
      <c r="Y138" s="205">
        <v>162200000</v>
      </c>
      <c r="Z138" s="205"/>
      <c r="AA138" s="205"/>
      <c r="AB138" s="205"/>
      <c r="AC138" s="205"/>
      <c r="AD138" s="205">
        <v>35800000</v>
      </c>
      <c r="AE138" s="205"/>
      <c r="AF138" s="205"/>
      <c r="AG138" s="205"/>
      <c r="AH138" s="205">
        <f>X138+Y138+Z138+AA138+AB138+AC138+AD138+AE138</f>
        <v>360200000</v>
      </c>
      <c r="AI138" s="205">
        <f>W138-AH138-AF138-AG138</f>
        <v>-200000</v>
      </c>
      <c r="AJ138" s="205">
        <f>AH138-T138</f>
        <v>-27800000</v>
      </c>
      <c r="AK138" s="183" t="s">
        <v>35</v>
      </c>
      <c r="AL138" s="183"/>
      <c r="AM138" s="183"/>
      <c r="AN138" s="183" t="s">
        <v>1581</v>
      </c>
      <c r="AO138" s="183" t="s">
        <v>1581</v>
      </c>
      <c r="AP138" s="183" t="s">
        <v>1581</v>
      </c>
      <c r="AQ138" s="183" t="s">
        <v>1581</v>
      </c>
      <c r="AR138" s="183" t="s">
        <v>1581</v>
      </c>
      <c r="AS138" s="183" t="s">
        <v>216</v>
      </c>
      <c r="AT138" s="183"/>
      <c r="AU138" s="183"/>
      <c r="AV138" s="183"/>
      <c r="AW138" s="183"/>
      <c r="AX138" s="183"/>
      <c r="AY138" s="183"/>
      <c r="AZ138" s="183"/>
      <c r="BA138" s="183"/>
      <c r="BB138" s="183" t="s">
        <v>38</v>
      </c>
      <c r="BC138" s="183">
        <v>7.2</v>
      </c>
      <c r="BD138" s="183"/>
      <c r="BE138" s="183"/>
      <c r="BF138" s="183" t="s">
        <v>35</v>
      </c>
      <c r="BG138" s="183" t="s">
        <v>1965</v>
      </c>
      <c r="BH138" s="183"/>
      <c r="BI138" s="183" t="s">
        <v>1501</v>
      </c>
      <c r="BJ138" s="183" t="s">
        <v>1966</v>
      </c>
      <c r="BK138" s="183"/>
      <c r="BL138" s="183"/>
      <c r="BM138" s="183"/>
      <c r="BN138" s="183"/>
      <c r="BO138" s="183"/>
      <c r="BP138" s="183" t="s">
        <v>1962</v>
      </c>
      <c r="BQ138" s="183" t="s">
        <v>1963</v>
      </c>
    </row>
    <row r="140" spans="1:69" x14ac:dyDescent="0.25">
      <c r="A140" s="223">
        <v>137</v>
      </c>
      <c r="B140" s="200" t="s">
        <v>67</v>
      </c>
      <c r="C140" s="183" t="s">
        <v>568</v>
      </c>
      <c r="D140" s="183" t="s">
        <v>129</v>
      </c>
      <c r="E140" s="210" t="s">
        <v>796</v>
      </c>
      <c r="F140" s="183" t="s">
        <v>1967</v>
      </c>
      <c r="G140" s="183" t="s">
        <v>1968</v>
      </c>
      <c r="I140" s="210" t="s">
        <v>130</v>
      </c>
      <c r="J140" s="183" t="s">
        <v>131</v>
      </c>
      <c r="K140" s="183" t="s">
        <v>132</v>
      </c>
      <c r="L140" s="205">
        <v>300000000</v>
      </c>
      <c r="M140" s="205">
        <v>242500000</v>
      </c>
      <c r="N140" s="205"/>
      <c r="O140" s="205"/>
      <c r="P140" s="205"/>
      <c r="Q140" s="205"/>
      <c r="R140" s="205"/>
      <c r="S140" s="205"/>
      <c r="T140" s="205">
        <f t="shared" ref="T140:T154" si="15">(M140+N140+O140+P140+Q140)</f>
        <v>242500000</v>
      </c>
      <c r="U140" s="205">
        <f t="shared" ref="U140:U146" si="16">L140-T140</f>
        <v>57500000</v>
      </c>
      <c r="V140" s="205">
        <v>300000000</v>
      </c>
      <c r="W140" s="205">
        <v>270000000</v>
      </c>
      <c r="X140" s="205">
        <v>216000000</v>
      </c>
      <c r="Y140" s="205"/>
      <c r="Z140" s="205"/>
      <c r="AA140" s="205"/>
      <c r="AB140" s="205"/>
      <c r="AC140" s="205"/>
      <c r="AD140" s="205"/>
      <c r="AE140" s="205"/>
      <c r="AF140" s="205"/>
      <c r="AG140" s="205"/>
      <c r="AH140" s="205">
        <f t="shared" ref="AH140:AH154" si="17">X140+Y140+Z140+AA140+AB140+AC140+AD140+AE140</f>
        <v>216000000</v>
      </c>
      <c r="AI140" s="205">
        <f t="shared" ref="AI140:AI154" si="18">W140-AH140-AF140-AG140</f>
        <v>54000000</v>
      </c>
      <c r="AJ140" s="205">
        <f>AH140-T140</f>
        <v>-26500000</v>
      </c>
      <c r="AK140" s="183" t="s">
        <v>35</v>
      </c>
      <c r="AL140" s="183"/>
      <c r="AM140" s="183"/>
      <c r="AN140" s="183" t="s">
        <v>35</v>
      </c>
      <c r="AO140" s="183" t="s">
        <v>35</v>
      </c>
      <c r="AP140" s="183" t="s">
        <v>35</v>
      </c>
      <c r="AQ140" s="183" t="s">
        <v>35</v>
      </c>
      <c r="AR140" s="183" t="s">
        <v>35</v>
      </c>
      <c r="AS140" s="183"/>
      <c r="AT140" s="183"/>
      <c r="AU140" s="183"/>
      <c r="AV140" s="183"/>
      <c r="AW140" s="183"/>
      <c r="AX140" s="183"/>
      <c r="AY140" s="183"/>
      <c r="AZ140" s="183"/>
      <c r="BA140" s="183"/>
      <c r="BB140" s="183" t="s">
        <v>35</v>
      </c>
      <c r="BC140" s="183"/>
      <c r="BD140" s="183"/>
      <c r="BE140" s="183"/>
      <c r="BF140" s="183"/>
      <c r="BG140" s="183"/>
      <c r="BH140" s="183"/>
      <c r="BI140" s="183" t="s">
        <v>1501</v>
      </c>
      <c r="BJ140" s="183" t="s">
        <v>1969</v>
      </c>
      <c r="BK140" s="200"/>
      <c r="BL140" s="183"/>
      <c r="BM140" s="183"/>
      <c r="BN140" s="183"/>
      <c r="BO140" s="183"/>
      <c r="BP140" s="183" t="s">
        <v>1967</v>
      </c>
      <c r="BQ140" s="183" t="s">
        <v>1968</v>
      </c>
    </row>
    <row r="141" spans="1:69" x14ac:dyDescent="0.25">
      <c r="A141" s="209">
        <v>550</v>
      </c>
      <c r="B141" s="183" t="s">
        <v>67</v>
      </c>
      <c r="C141" s="183" t="s">
        <v>568</v>
      </c>
      <c r="D141" s="183" t="s">
        <v>542</v>
      </c>
      <c r="E141" s="210" t="s">
        <v>796</v>
      </c>
      <c r="F141" s="183" t="s">
        <v>1967</v>
      </c>
      <c r="G141" s="183" t="s">
        <v>1968</v>
      </c>
      <c r="I141" s="210" t="s">
        <v>130</v>
      </c>
      <c r="J141" s="183" t="s">
        <v>543</v>
      </c>
      <c r="K141" s="183" t="s">
        <v>110</v>
      </c>
      <c r="L141" s="205">
        <v>200000000</v>
      </c>
      <c r="M141" s="205">
        <v>145500000</v>
      </c>
      <c r="N141" s="205"/>
      <c r="O141" s="205"/>
      <c r="P141" s="205"/>
      <c r="Q141" s="205"/>
      <c r="R141" s="205"/>
      <c r="S141" s="205"/>
      <c r="T141" s="205">
        <f t="shared" si="15"/>
        <v>145500000</v>
      </c>
      <c r="U141" s="205">
        <f t="shared" si="16"/>
        <v>54500000</v>
      </c>
      <c r="V141" s="205">
        <v>200000000</v>
      </c>
      <c r="W141" s="205">
        <v>180000000</v>
      </c>
      <c r="X141" s="205">
        <v>130950000</v>
      </c>
      <c r="Y141" s="205"/>
      <c r="Z141" s="205"/>
      <c r="AA141" s="205"/>
      <c r="AB141" s="205"/>
      <c r="AC141" s="205"/>
      <c r="AD141" s="205"/>
      <c r="AE141" s="205"/>
      <c r="AF141" s="205"/>
      <c r="AG141" s="205"/>
      <c r="AH141" s="205">
        <f t="shared" si="17"/>
        <v>130950000</v>
      </c>
      <c r="AI141" s="205">
        <f t="shared" si="18"/>
        <v>49050000</v>
      </c>
      <c r="AJ141" s="205">
        <f>AH141-T141</f>
        <v>-14550000</v>
      </c>
      <c r="AK141" s="183" t="s">
        <v>35</v>
      </c>
      <c r="AL141" s="183"/>
      <c r="AM141" s="183"/>
      <c r="AN141" s="183" t="s">
        <v>35</v>
      </c>
      <c r="AO141" s="183" t="s">
        <v>35</v>
      </c>
      <c r="AP141" s="183" t="s">
        <v>35</v>
      </c>
      <c r="AQ141" s="183" t="s">
        <v>35</v>
      </c>
      <c r="AR141" s="183" t="s">
        <v>35</v>
      </c>
      <c r="AS141" s="183" t="s">
        <v>64</v>
      </c>
      <c r="AT141" s="183"/>
      <c r="AU141" s="183"/>
      <c r="AV141" s="183"/>
      <c r="AW141" s="183"/>
      <c r="AX141" s="183"/>
      <c r="AY141" s="183"/>
      <c r="AZ141" s="183"/>
      <c r="BA141" s="183"/>
      <c r="BB141" s="183" t="s">
        <v>35</v>
      </c>
      <c r="BC141" s="183">
        <v>7</v>
      </c>
      <c r="BD141" s="183">
        <v>7</v>
      </c>
      <c r="BE141" s="183"/>
      <c r="BF141" s="210" t="s">
        <v>38</v>
      </c>
      <c r="BG141" s="183" t="s">
        <v>1970</v>
      </c>
      <c r="BH141" s="183"/>
      <c r="BI141" s="183" t="s">
        <v>1501</v>
      </c>
      <c r="BJ141" s="183" t="s">
        <v>1583</v>
      </c>
      <c r="BK141" s="183"/>
      <c r="BL141" s="183"/>
      <c r="BM141" s="183"/>
      <c r="BN141" s="183"/>
      <c r="BO141" s="183"/>
      <c r="BP141" s="183" t="s">
        <v>1967</v>
      </c>
      <c r="BQ141" s="183" t="s">
        <v>1968</v>
      </c>
    </row>
    <row r="142" spans="1:69" x14ac:dyDescent="0.25">
      <c r="A142" s="204">
        <v>767</v>
      </c>
      <c r="B142" s="183" t="s">
        <v>67</v>
      </c>
      <c r="C142" s="183" t="s">
        <v>568</v>
      </c>
      <c r="D142" s="9" t="s">
        <v>388</v>
      </c>
      <c r="E142" s="183" t="s">
        <v>372</v>
      </c>
      <c r="F142" s="183" t="s">
        <v>372</v>
      </c>
      <c r="G142" s="183" t="s">
        <v>1971</v>
      </c>
      <c r="I142" s="183" t="s">
        <v>1972</v>
      </c>
      <c r="J142" s="183" t="s">
        <v>389</v>
      </c>
      <c r="K142" s="183" t="s">
        <v>98</v>
      </c>
      <c r="L142" s="2">
        <v>370000000</v>
      </c>
      <c r="M142" s="12">
        <v>370000000</v>
      </c>
      <c r="N142" s="2"/>
      <c r="O142" s="2"/>
      <c r="P142" s="2"/>
      <c r="Q142" s="2"/>
      <c r="R142" s="2"/>
      <c r="S142" s="2"/>
      <c r="T142" s="205">
        <f t="shared" si="15"/>
        <v>370000000</v>
      </c>
      <c r="U142" s="205">
        <f t="shared" si="16"/>
        <v>0</v>
      </c>
      <c r="V142" s="2">
        <v>345400000</v>
      </c>
      <c r="W142" s="2">
        <v>310860000</v>
      </c>
      <c r="X142" s="2">
        <v>77715000</v>
      </c>
      <c r="Y142" s="2">
        <v>217602000</v>
      </c>
      <c r="Z142" s="2"/>
      <c r="AA142" s="2"/>
      <c r="AB142" s="206"/>
      <c r="AC142" s="2"/>
      <c r="AD142" s="2"/>
      <c r="AE142" s="2"/>
      <c r="AF142" s="2">
        <v>15543000</v>
      </c>
      <c r="AG142" s="2"/>
      <c r="AH142" s="205">
        <f t="shared" si="17"/>
        <v>295317000</v>
      </c>
      <c r="AI142" s="205">
        <f t="shared" si="18"/>
        <v>0</v>
      </c>
      <c r="AJ142" s="205">
        <f>AH142-T142</f>
        <v>-74683000</v>
      </c>
      <c r="AK142" s="9" t="s">
        <v>38</v>
      </c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 t="s">
        <v>38</v>
      </c>
      <c r="BG142" s="8" t="s">
        <v>615</v>
      </c>
      <c r="BH142" s="8"/>
      <c r="BI142" s="8"/>
      <c r="BJ142" s="8"/>
      <c r="BK142" s="9" t="s">
        <v>1973</v>
      </c>
      <c r="BL142" s="9" t="s">
        <v>1974</v>
      </c>
      <c r="BM142" s="8"/>
      <c r="BN142" s="8"/>
      <c r="BO142" s="9"/>
      <c r="BP142" s="183" t="s">
        <v>372</v>
      </c>
      <c r="BQ142" s="183" t="s">
        <v>1971</v>
      </c>
    </row>
    <row r="143" spans="1:69" x14ac:dyDescent="0.25">
      <c r="A143" s="209">
        <v>554</v>
      </c>
      <c r="B143" s="183" t="s">
        <v>67</v>
      </c>
      <c r="C143" s="183" t="s">
        <v>537</v>
      </c>
      <c r="D143" s="183">
        <v>14673</v>
      </c>
      <c r="E143" s="210" t="s">
        <v>797</v>
      </c>
      <c r="F143" s="183" t="s">
        <v>1975</v>
      </c>
      <c r="G143" s="183" t="s">
        <v>539</v>
      </c>
      <c r="I143" s="210" t="s">
        <v>226</v>
      </c>
      <c r="J143" s="183" t="s">
        <v>538</v>
      </c>
      <c r="K143" s="183" t="s">
        <v>1976</v>
      </c>
      <c r="L143" s="205">
        <v>20000000</v>
      </c>
      <c r="M143" s="205"/>
      <c r="N143" s="205"/>
      <c r="O143" s="205"/>
      <c r="P143" s="205"/>
      <c r="Q143" s="205"/>
      <c r="R143" s="205"/>
      <c r="S143" s="205"/>
      <c r="T143" s="205">
        <f t="shared" si="15"/>
        <v>0</v>
      </c>
      <c r="U143" s="205">
        <f t="shared" si="16"/>
        <v>20000000</v>
      </c>
      <c r="V143" s="205">
        <v>20000000</v>
      </c>
      <c r="W143" s="205">
        <v>18000000</v>
      </c>
      <c r="X143" s="205"/>
      <c r="Y143" s="205"/>
      <c r="Z143" s="205"/>
      <c r="AA143" s="205"/>
      <c r="AB143" s="205"/>
      <c r="AC143" s="205"/>
      <c r="AD143" s="205"/>
      <c r="AE143" s="205"/>
      <c r="AF143" s="205"/>
      <c r="AG143" s="205"/>
      <c r="AH143" s="205">
        <f t="shared" si="17"/>
        <v>0</v>
      </c>
      <c r="AI143" s="205">
        <f t="shared" si="18"/>
        <v>18000000</v>
      </c>
      <c r="AJ143" s="205">
        <f>AH143-T143</f>
        <v>0</v>
      </c>
      <c r="AK143" s="183" t="s">
        <v>35</v>
      </c>
      <c r="AL143" s="183"/>
      <c r="AM143" s="183"/>
      <c r="AN143" s="183" t="s">
        <v>35</v>
      </c>
      <c r="AO143" s="183" t="s">
        <v>35</v>
      </c>
      <c r="AP143" s="183" t="s">
        <v>35</v>
      </c>
      <c r="AQ143" s="183">
        <v>20000000</v>
      </c>
      <c r="AR143" s="183" t="s">
        <v>35</v>
      </c>
      <c r="AS143" s="183" t="s">
        <v>1977</v>
      </c>
      <c r="AT143" s="183"/>
      <c r="AU143" s="183"/>
      <c r="AV143" s="183"/>
      <c r="AW143" s="183"/>
      <c r="AX143" s="183"/>
      <c r="AY143" s="183"/>
      <c r="AZ143" s="183"/>
      <c r="BA143" s="183"/>
      <c r="BB143" s="183" t="s">
        <v>38</v>
      </c>
      <c r="BC143" s="183">
        <v>4.25</v>
      </c>
      <c r="BD143" s="183">
        <v>4.25</v>
      </c>
      <c r="BE143" s="183"/>
      <c r="BF143" s="210" t="s">
        <v>38</v>
      </c>
      <c r="BG143" s="183" t="s">
        <v>1978</v>
      </c>
      <c r="BH143" s="183"/>
      <c r="BI143" s="183" t="s">
        <v>1502</v>
      </c>
      <c r="BJ143" s="183" t="s">
        <v>1979</v>
      </c>
      <c r="BK143" s="183"/>
      <c r="BL143" s="183"/>
      <c r="BM143" s="183"/>
      <c r="BN143" s="183"/>
      <c r="BO143" s="183"/>
      <c r="BP143" s="183" t="s">
        <v>1975</v>
      </c>
      <c r="BQ143" s="183" t="s">
        <v>539</v>
      </c>
    </row>
    <row r="144" spans="1:69" x14ac:dyDescent="0.25">
      <c r="A144" s="204">
        <v>644</v>
      </c>
      <c r="B144" s="183" t="s">
        <v>67</v>
      </c>
      <c r="C144" s="183" t="s">
        <v>550</v>
      </c>
      <c r="D144" s="183" t="s">
        <v>295</v>
      </c>
      <c r="E144" s="183" t="s">
        <v>674</v>
      </c>
      <c r="F144" s="183" t="s">
        <v>1954</v>
      </c>
      <c r="G144" s="183" t="s">
        <v>97</v>
      </c>
      <c r="I144" s="183" t="s">
        <v>296</v>
      </c>
      <c r="J144" s="183" t="s">
        <v>297</v>
      </c>
      <c r="K144" s="183" t="s">
        <v>298</v>
      </c>
      <c r="L144" s="205">
        <v>450000000</v>
      </c>
      <c r="M144" s="205">
        <v>150000000</v>
      </c>
      <c r="N144" s="221">
        <v>50000000</v>
      </c>
      <c r="O144" s="205">
        <v>100000000</v>
      </c>
      <c r="P144" s="205">
        <v>150000000</v>
      </c>
      <c r="Q144" s="205"/>
      <c r="R144" s="205"/>
      <c r="S144" s="2"/>
      <c r="T144" s="205">
        <f t="shared" si="15"/>
        <v>450000000</v>
      </c>
      <c r="U144" s="205">
        <f t="shared" si="16"/>
        <v>0</v>
      </c>
      <c r="V144" s="205">
        <v>450000000</v>
      </c>
      <c r="W144" s="205">
        <v>405000000</v>
      </c>
      <c r="X144" s="205">
        <v>90000000</v>
      </c>
      <c r="Y144" s="205">
        <v>135000000</v>
      </c>
      <c r="Z144" s="205">
        <v>135000000</v>
      </c>
      <c r="AA144" s="205"/>
      <c r="AB144" s="206"/>
      <c r="AC144" s="205"/>
      <c r="AD144" s="205">
        <v>45000000</v>
      </c>
      <c r="AE144" s="205"/>
      <c r="AF144" s="1"/>
      <c r="AG144" s="1"/>
      <c r="AH144" s="205">
        <f t="shared" si="17"/>
        <v>405000000</v>
      </c>
      <c r="AI144" s="205">
        <f t="shared" si="18"/>
        <v>0</v>
      </c>
      <c r="AJ144" s="205">
        <v>0</v>
      </c>
      <c r="AK144" s="183" t="s">
        <v>38</v>
      </c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3"/>
      <c r="AV144" s="183" t="s">
        <v>1980</v>
      </c>
      <c r="AW144" s="183"/>
      <c r="AX144" s="183"/>
      <c r="AY144" s="183"/>
      <c r="AZ144" s="183"/>
      <c r="BA144" s="183"/>
      <c r="BB144" s="183"/>
      <c r="BC144" s="183"/>
      <c r="BD144" s="183"/>
      <c r="BE144" s="183"/>
      <c r="BF144" s="183" t="s">
        <v>38</v>
      </c>
      <c r="BG144" s="183" t="s">
        <v>1981</v>
      </c>
      <c r="BH144" s="183"/>
      <c r="BI144" s="183" t="s">
        <v>1503</v>
      </c>
      <c r="BJ144" s="183" t="s">
        <v>1982</v>
      </c>
      <c r="BK144" s="183" t="s">
        <v>1983</v>
      </c>
      <c r="BL144" s="183" t="s">
        <v>1984</v>
      </c>
      <c r="BM144" s="183" t="s">
        <v>1985</v>
      </c>
      <c r="BN144" s="183"/>
      <c r="BO144" s="183" t="s">
        <v>1986</v>
      </c>
      <c r="BP144" s="183" t="s">
        <v>1954</v>
      </c>
      <c r="BQ144" s="183" t="s">
        <v>97</v>
      </c>
    </row>
    <row r="145" spans="1:69" x14ac:dyDescent="0.25">
      <c r="A145" s="215">
        <v>1035</v>
      </c>
      <c r="B145" s="9" t="s">
        <v>31</v>
      </c>
      <c r="C145" s="9" t="s">
        <v>201</v>
      </c>
      <c r="D145" s="9" t="s">
        <v>412</v>
      </c>
      <c r="E145" s="9" t="s">
        <v>675</v>
      </c>
      <c r="F145" s="9" t="s">
        <v>415</v>
      </c>
      <c r="G145" s="9" t="s">
        <v>1987</v>
      </c>
      <c r="I145" s="9"/>
      <c r="J145" s="9" t="s">
        <v>413</v>
      </c>
      <c r="K145" s="9" t="s">
        <v>414</v>
      </c>
      <c r="L145" s="2">
        <v>320000000</v>
      </c>
      <c r="M145" s="2"/>
      <c r="N145" s="2"/>
      <c r="O145" s="2"/>
      <c r="P145" s="2"/>
      <c r="Q145" s="2"/>
      <c r="R145" s="2"/>
      <c r="S145" s="2"/>
      <c r="T145" s="205">
        <f t="shared" si="15"/>
        <v>0</v>
      </c>
      <c r="U145" s="205">
        <f t="shared" si="16"/>
        <v>320000000</v>
      </c>
      <c r="V145" s="205"/>
      <c r="W145" s="2">
        <v>320000000</v>
      </c>
      <c r="X145" s="2">
        <v>245700000</v>
      </c>
      <c r="Y145" s="2"/>
      <c r="Z145" s="2"/>
      <c r="AA145" s="2"/>
      <c r="AB145" s="206"/>
      <c r="AC145" s="2"/>
      <c r="AD145" s="2"/>
      <c r="AE145" s="2"/>
      <c r="AF145" s="2"/>
      <c r="AG145" s="205"/>
      <c r="AH145" s="205">
        <f t="shared" si="17"/>
        <v>245700000</v>
      </c>
      <c r="AI145" s="205">
        <f t="shared" si="18"/>
        <v>74300000</v>
      </c>
      <c r="AJ145" s="205">
        <f>AH145-T145</f>
        <v>245700000</v>
      </c>
      <c r="AK145" s="9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216"/>
      <c r="BL145" s="229"/>
      <c r="BM145" s="229"/>
      <c r="BN145" s="229"/>
      <c r="BO145" s="9"/>
      <c r="BP145" s="9" t="s">
        <v>415</v>
      </c>
      <c r="BQ145" s="9" t="s">
        <v>1987</v>
      </c>
    </row>
    <row r="146" spans="1:69" x14ac:dyDescent="0.25">
      <c r="A146" s="215">
        <v>1033</v>
      </c>
      <c r="B146" s="9" t="s">
        <v>31</v>
      </c>
      <c r="C146" s="9" t="s">
        <v>201</v>
      </c>
      <c r="D146" s="9"/>
      <c r="E146" s="9"/>
      <c r="F146" s="9"/>
      <c r="G146" s="9"/>
      <c r="I146" s="9" t="s">
        <v>1692</v>
      </c>
      <c r="J146" s="9" t="s">
        <v>407</v>
      </c>
      <c r="K146" s="9" t="s">
        <v>165</v>
      </c>
      <c r="L146" s="2">
        <v>400000000</v>
      </c>
      <c r="M146" s="2"/>
      <c r="N146" s="2"/>
      <c r="O146" s="2"/>
      <c r="P146" s="2"/>
      <c r="Q146" s="2"/>
      <c r="R146" s="2"/>
      <c r="S146" s="2"/>
      <c r="T146" s="205">
        <f t="shared" si="15"/>
        <v>0</v>
      </c>
      <c r="U146" s="205">
        <f t="shared" si="16"/>
        <v>400000000</v>
      </c>
      <c r="V146" s="2"/>
      <c r="W146" s="2">
        <v>400000000</v>
      </c>
      <c r="X146" s="2">
        <v>200000000</v>
      </c>
      <c r="Y146" s="2"/>
      <c r="Z146" s="2"/>
      <c r="AA146" s="2"/>
      <c r="AB146" s="2"/>
      <c r="AC146" s="2"/>
      <c r="AD146" s="2"/>
      <c r="AE146" s="2"/>
      <c r="AF146" s="2"/>
      <c r="AG146" s="205"/>
      <c r="AH146" s="205">
        <f t="shared" si="17"/>
        <v>200000000</v>
      </c>
      <c r="AI146" s="205">
        <f t="shared" si="18"/>
        <v>200000000</v>
      </c>
      <c r="AJ146" s="205">
        <f>AH146-T146</f>
        <v>200000000</v>
      </c>
      <c r="AK146" s="9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216"/>
      <c r="BL146" s="229"/>
      <c r="BM146" s="229"/>
      <c r="BN146" s="229"/>
      <c r="BO146" s="9"/>
      <c r="BP146" s="9"/>
      <c r="BQ146" s="9"/>
    </row>
    <row r="147" spans="1:69" x14ac:dyDescent="0.25">
      <c r="A147" s="204">
        <v>459</v>
      </c>
      <c r="B147" s="183" t="s">
        <v>67</v>
      </c>
      <c r="C147" s="183" t="s">
        <v>502</v>
      </c>
      <c r="D147" s="183" t="s">
        <v>246</v>
      </c>
      <c r="E147" s="183" t="s">
        <v>247</v>
      </c>
      <c r="F147" s="183" t="s">
        <v>247</v>
      </c>
      <c r="G147" s="183" t="s">
        <v>1988</v>
      </c>
      <c r="I147" s="183" t="s">
        <v>1989</v>
      </c>
      <c r="J147" s="183" t="s">
        <v>248</v>
      </c>
      <c r="K147" s="183" t="s">
        <v>79</v>
      </c>
      <c r="L147" s="205">
        <v>60000000</v>
      </c>
      <c r="M147" s="205">
        <v>23280000</v>
      </c>
      <c r="N147" s="205">
        <v>34200000</v>
      </c>
      <c r="O147" s="205"/>
      <c r="P147" s="205"/>
      <c r="Q147" s="205"/>
      <c r="R147" s="205"/>
      <c r="S147" s="2">
        <v>720000</v>
      </c>
      <c r="T147" s="205">
        <f t="shared" si="15"/>
        <v>57480000</v>
      </c>
      <c r="U147" s="205">
        <v>0</v>
      </c>
      <c r="V147" s="205"/>
      <c r="W147" s="205">
        <v>45984000</v>
      </c>
      <c r="X147" s="205"/>
      <c r="Y147" s="2"/>
      <c r="Z147" s="2"/>
      <c r="AA147" s="205"/>
      <c r="AB147" s="206"/>
      <c r="AC147" s="205"/>
      <c r="AD147" s="205">
        <v>45984000</v>
      </c>
      <c r="AE147" s="1"/>
      <c r="AF147" s="1"/>
      <c r="AG147" s="1"/>
      <c r="AH147" s="205">
        <f t="shared" si="17"/>
        <v>45984000</v>
      </c>
      <c r="AI147" s="205">
        <f t="shared" si="18"/>
        <v>0</v>
      </c>
      <c r="AJ147" s="205">
        <v>0</v>
      </c>
      <c r="AK147" s="183" t="s">
        <v>38</v>
      </c>
      <c r="AL147" s="183"/>
      <c r="AM147" s="183"/>
      <c r="AN147" s="183" t="s">
        <v>1581</v>
      </c>
      <c r="AO147" s="183" t="s">
        <v>38</v>
      </c>
      <c r="AP147" s="183" t="s">
        <v>1581</v>
      </c>
      <c r="AQ147" s="183">
        <v>20000000</v>
      </c>
      <c r="AR147" s="183" t="s">
        <v>1581</v>
      </c>
      <c r="AS147" s="183" t="s">
        <v>1646</v>
      </c>
      <c r="AT147" s="183"/>
      <c r="AU147" s="183"/>
      <c r="AV147" s="183"/>
      <c r="AW147" s="183" t="s">
        <v>1922</v>
      </c>
      <c r="AX147" s="183"/>
      <c r="AY147" s="183"/>
      <c r="AZ147" s="183"/>
      <c r="BA147" s="183"/>
      <c r="BB147" s="183" t="s">
        <v>38</v>
      </c>
      <c r="BC147" s="183">
        <v>5</v>
      </c>
      <c r="BD147" s="183">
        <v>5</v>
      </c>
      <c r="BE147" s="183"/>
      <c r="BF147" s="183" t="s">
        <v>38</v>
      </c>
      <c r="BG147" s="183" t="s">
        <v>1990</v>
      </c>
      <c r="BH147" s="183"/>
      <c r="BI147" s="183" t="s">
        <v>1502</v>
      </c>
      <c r="BJ147" s="183" t="s">
        <v>1665</v>
      </c>
      <c r="BK147" s="183" t="s">
        <v>225</v>
      </c>
      <c r="BL147" s="183"/>
      <c r="BM147" s="183"/>
      <c r="BN147" s="183"/>
      <c r="BO147" s="183"/>
      <c r="BP147" s="183" t="s">
        <v>247</v>
      </c>
      <c r="BQ147" s="183" t="s">
        <v>1988</v>
      </c>
    </row>
    <row r="148" spans="1:69" x14ac:dyDescent="0.25">
      <c r="A148" s="209">
        <v>565</v>
      </c>
      <c r="B148" s="183" t="s">
        <v>67</v>
      </c>
      <c r="C148" s="183" t="s">
        <v>502</v>
      </c>
      <c r="D148" s="183" t="s">
        <v>503</v>
      </c>
      <c r="E148" s="210" t="s">
        <v>247</v>
      </c>
      <c r="F148" s="183" t="s">
        <v>247</v>
      </c>
      <c r="G148" s="183" t="s">
        <v>1988</v>
      </c>
      <c r="I148" s="210" t="s">
        <v>1991</v>
      </c>
      <c r="J148" s="183" t="s">
        <v>504</v>
      </c>
      <c r="K148" s="183" t="s">
        <v>505</v>
      </c>
      <c r="L148" s="205">
        <v>60000000</v>
      </c>
      <c r="M148" s="205">
        <v>23280000</v>
      </c>
      <c r="N148" s="205">
        <v>34200000</v>
      </c>
      <c r="O148" s="205"/>
      <c r="P148" s="205"/>
      <c r="Q148" s="205"/>
      <c r="R148" s="205"/>
      <c r="S148" s="2">
        <v>720000</v>
      </c>
      <c r="T148" s="205">
        <f t="shared" si="15"/>
        <v>57480000</v>
      </c>
      <c r="U148" s="205">
        <v>0</v>
      </c>
      <c r="V148" s="205"/>
      <c r="W148" s="205">
        <v>48000000</v>
      </c>
      <c r="X148" s="205">
        <v>33600000</v>
      </c>
      <c r="Y148" s="2"/>
      <c r="Z148" s="2"/>
      <c r="AA148" s="205"/>
      <c r="AB148" s="206"/>
      <c r="AC148" s="205"/>
      <c r="AD148" s="205">
        <v>14400000</v>
      </c>
      <c r="AE148" s="1"/>
      <c r="AF148" s="1"/>
      <c r="AG148" s="1"/>
      <c r="AH148" s="205">
        <f t="shared" si="17"/>
        <v>48000000</v>
      </c>
      <c r="AI148" s="205">
        <f t="shared" si="18"/>
        <v>0</v>
      </c>
      <c r="AJ148" s="205">
        <v>0</v>
      </c>
      <c r="AK148" s="183" t="s">
        <v>35</v>
      </c>
      <c r="AL148" s="183" t="s">
        <v>174</v>
      </c>
      <c r="AM148" s="183"/>
      <c r="AN148" s="183" t="s">
        <v>38</v>
      </c>
      <c r="AO148" s="183" t="s">
        <v>35</v>
      </c>
      <c r="AP148" s="183" t="s">
        <v>35</v>
      </c>
      <c r="AQ148" s="183" t="s">
        <v>35</v>
      </c>
      <c r="AR148" s="183" t="s">
        <v>35</v>
      </c>
      <c r="AS148" s="183" t="s">
        <v>174</v>
      </c>
      <c r="AT148" s="183"/>
      <c r="AU148" s="183"/>
      <c r="AV148" s="183" t="s">
        <v>174</v>
      </c>
      <c r="AW148" s="183"/>
      <c r="AX148" s="183"/>
      <c r="AY148" s="183"/>
      <c r="AZ148" s="183"/>
      <c r="BA148" s="183"/>
      <c r="BB148" s="183" t="s">
        <v>35</v>
      </c>
      <c r="BC148" s="183"/>
      <c r="BD148" s="183"/>
      <c r="BE148" s="183"/>
      <c r="BF148" s="210" t="s">
        <v>38</v>
      </c>
      <c r="BG148" s="183" t="s">
        <v>1992</v>
      </c>
      <c r="BH148" s="183"/>
      <c r="BI148" s="183" t="s">
        <v>1502</v>
      </c>
      <c r="BJ148" s="183"/>
      <c r="BK148" s="183"/>
      <c r="BL148" s="183"/>
      <c r="BM148" s="183"/>
      <c r="BN148" s="183"/>
      <c r="BO148" s="183"/>
      <c r="BP148" s="183" t="s">
        <v>247</v>
      </c>
      <c r="BQ148" s="183" t="s">
        <v>1988</v>
      </c>
    </row>
    <row r="149" spans="1:69" x14ac:dyDescent="0.25">
      <c r="A149" s="215">
        <v>674</v>
      </c>
      <c r="B149" s="9" t="s">
        <v>67</v>
      </c>
      <c r="C149" s="9" t="s">
        <v>325</v>
      </c>
      <c r="D149" s="9" t="s">
        <v>326</v>
      </c>
      <c r="E149" s="9" t="s">
        <v>798</v>
      </c>
      <c r="F149" s="9" t="s">
        <v>1993</v>
      </c>
      <c r="G149" s="9" t="s">
        <v>1994</v>
      </c>
      <c r="I149" s="9"/>
      <c r="J149" s="9" t="s">
        <v>327</v>
      </c>
      <c r="K149" s="9" t="s">
        <v>135</v>
      </c>
      <c r="L149" s="2">
        <v>250000000</v>
      </c>
      <c r="M149" s="2"/>
      <c r="N149" s="2"/>
      <c r="O149" s="2"/>
      <c r="P149" s="2"/>
      <c r="Q149" s="2"/>
      <c r="R149" s="2"/>
      <c r="S149" s="2"/>
      <c r="T149" s="205">
        <f t="shared" si="15"/>
        <v>0</v>
      </c>
      <c r="U149" s="205">
        <v>25000000</v>
      </c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05">
        <f t="shared" si="17"/>
        <v>0</v>
      </c>
      <c r="AI149" s="205">
        <f t="shared" si="18"/>
        <v>0</v>
      </c>
      <c r="AJ149" s="205">
        <v>25000000</v>
      </c>
      <c r="AK149" s="9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9" t="s">
        <v>38</v>
      </c>
      <c r="BG149" s="9" t="s">
        <v>1995</v>
      </c>
      <c r="BH149" s="8"/>
      <c r="BI149" s="8"/>
      <c r="BJ149" s="8"/>
      <c r="BK149" s="9" t="s">
        <v>1996</v>
      </c>
      <c r="BL149" s="8"/>
      <c r="BM149" s="8"/>
      <c r="BN149" s="8"/>
      <c r="BO149" s="9"/>
      <c r="BP149" s="9" t="s">
        <v>1993</v>
      </c>
      <c r="BQ149" s="9" t="s">
        <v>1994</v>
      </c>
    </row>
    <row r="150" spans="1:69" x14ac:dyDescent="0.25">
      <c r="A150" s="204">
        <v>407</v>
      </c>
      <c r="B150" s="183" t="s">
        <v>67</v>
      </c>
      <c r="C150" s="183" t="s">
        <v>563</v>
      </c>
      <c r="D150" s="183" t="s">
        <v>219</v>
      </c>
      <c r="E150" s="183" t="s">
        <v>221</v>
      </c>
      <c r="F150" s="183" t="s">
        <v>221</v>
      </c>
      <c r="G150" s="183" t="s">
        <v>222</v>
      </c>
      <c r="I150" s="183" t="s">
        <v>1997</v>
      </c>
      <c r="J150" s="183" t="s">
        <v>220</v>
      </c>
      <c r="K150" s="183" t="s">
        <v>145</v>
      </c>
      <c r="L150" s="205">
        <v>40000000</v>
      </c>
      <c r="M150" s="205">
        <v>36000000</v>
      </c>
      <c r="N150" s="205"/>
      <c r="O150" s="205"/>
      <c r="P150" s="205"/>
      <c r="Q150" s="205"/>
      <c r="R150" s="205"/>
      <c r="S150" s="205">
        <v>4000000</v>
      </c>
      <c r="T150" s="205">
        <f t="shared" si="15"/>
        <v>36000000</v>
      </c>
      <c r="U150" s="205">
        <f>L150-T150</f>
        <v>4000000</v>
      </c>
      <c r="V150" s="205"/>
      <c r="W150" s="205">
        <v>32400000</v>
      </c>
      <c r="X150" s="205"/>
      <c r="Y150" s="205"/>
      <c r="Z150" s="205"/>
      <c r="AA150" s="205"/>
      <c r="AB150" s="206"/>
      <c r="AC150" s="205"/>
      <c r="AD150" s="2">
        <v>32400000</v>
      </c>
      <c r="AE150" s="205"/>
      <c r="AF150" s="205"/>
      <c r="AG150" s="205"/>
      <c r="AH150" s="205">
        <f t="shared" si="17"/>
        <v>32400000</v>
      </c>
      <c r="AI150" s="205">
        <f t="shared" si="18"/>
        <v>0</v>
      </c>
      <c r="AJ150" s="205">
        <v>0</v>
      </c>
      <c r="AK150" s="183" t="s">
        <v>35</v>
      </c>
      <c r="AL150" s="183"/>
      <c r="AM150" s="183"/>
      <c r="AN150" s="183" t="s">
        <v>1581</v>
      </c>
      <c r="AO150" s="183" t="s">
        <v>1581</v>
      </c>
      <c r="AP150" s="183" t="s">
        <v>1581</v>
      </c>
      <c r="AQ150" s="183" t="s">
        <v>1581</v>
      </c>
      <c r="AR150" s="183" t="s">
        <v>1581</v>
      </c>
      <c r="AS150" s="183" t="s">
        <v>1998</v>
      </c>
      <c r="AT150" s="183"/>
      <c r="AU150" s="183"/>
      <c r="AV150" s="183"/>
      <c r="AW150" s="183"/>
      <c r="AX150" s="183"/>
      <c r="AY150" s="183"/>
      <c r="AZ150" s="183"/>
      <c r="BA150" s="183"/>
      <c r="BB150" s="183" t="s">
        <v>38</v>
      </c>
      <c r="BC150" s="183">
        <v>5.5</v>
      </c>
      <c r="BD150" s="183">
        <v>5.5</v>
      </c>
      <c r="BE150" s="183"/>
      <c r="BF150" s="183" t="s">
        <v>38</v>
      </c>
      <c r="BG150" s="183" t="s">
        <v>1999</v>
      </c>
      <c r="BH150" s="183"/>
      <c r="BI150" s="183" t="s">
        <v>1502</v>
      </c>
      <c r="BJ150" s="183" t="s">
        <v>1609</v>
      </c>
      <c r="BK150" s="183"/>
      <c r="BL150" s="183"/>
      <c r="BM150" s="183"/>
      <c r="BN150" s="183"/>
      <c r="BO150" s="183"/>
      <c r="BP150" s="183" t="s">
        <v>221</v>
      </c>
      <c r="BQ150" s="183" t="s">
        <v>222</v>
      </c>
    </row>
    <row r="151" spans="1:69" x14ac:dyDescent="0.25">
      <c r="A151" s="204">
        <v>478</v>
      </c>
      <c r="B151" s="183" t="s">
        <v>67</v>
      </c>
      <c r="C151" s="183" t="s">
        <v>203</v>
      </c>
      <c r="D151" s="183" t="s">
        <v>262</v>
      </c>
      <c r="E151" s="183" t="s">
        <v>799</v>
      </c>
      <c r="F151" s="183" t="s">
        <v>2000</v>
      </c>
      <c r="G151" s="183" t="s">
        <v>2001</v>
      </c>
      <c r="I151" s="183" t="s">
        <v>2002</v>
      </c>
      <c r="J151" s="183" t="s">
        <v>263</v>
      </c>
      <c r="K151" s="183" t="s">
        <v>256</v>
      </c>
      <c r="L151" s="205">
        <v>700000000</v>
      </c>
      <c r="M151" s="205">
        <v>350000000</v>
      </c>
      <c r="N151" s="205">
        <v>350000000</v>
      </c>
      <c r="O151" s="205"/>
      <c r="P151" s="205"/>
      <c r="Q151" s="205"/>
      <c r="R151" s="205"/>
      <c r="S151" s="205"/>
      <c r="T151" s="205">
        <f t="shared" si="15"/>
        <v>700000000</v>
      </c>
      <c r="U151" s="205">
        <f>L151-T151</f>
        <v>0</v>
      </c>
      <c r="V151" s="205"/>
      <c r="W151" s="205">
        <v>700000000</v>
      </c>
      <c r="X151" s="205">
        <v>350000000</v>
      </c>
      <c r="Y151" s="205"/>
      <c r="Z151" s="205"/>
      <c r="AA151" s="205"/>
      <c r="AB151" s="205"/>
      <c r="AC151" s="205"/>
      <c r="AD151" s="205">
        <v>350000000</v>
      </c>
      <c r="AE151" s="205"/>
      <c r="AF151" s="205"/>
      <c r="AG151" s="205"/>
      <c r="AH151" s="205">
        <f t="shared" si="17"/>
        <v>700000000</v>
      </c>
      <c r="AI151" s="205">
        <f t="shared" si="18"/>
        <v>0</v>
      </c>
      <c r="AJ151" s="205">
        <f>AH151-T151</f>
        <v>0</v>
      </c>
      <c r="AK151" s="183" t="s">
        <v>35</v>
      </c>
      <c r="AL151" s="183"/>
      <c r="AM151" s="183"/>
      <c r="AN151" s="183" t="s">
        <v>1581</v>
      </c>
      <c r="AO151" s="183" t="s">
        <v>1581</v>
      </c>
      <c r="AP151" s="183" t="s">
        <v>1581</v>
      </c>
      <c r="AQ151" s="183" t="s">
        <v>1581</v>
      </c>
      <c r="AR151" s="183" t="s">
        <v>1581</v>
      </c>
      <c r="AS151" s="183" t="s">
        <v>149</v>
      </c>
      <c r="AT151" s="183" t="s">
        <v>64</v>
      </c>
      <c r="AU151" s="183"/>
      <c r="AV151" s="183"/>
      <c r="AW151" s="183" t="s">
        <v>2003</v>
      </c>
      <c r="AX151" s="183"/>
      <c r="AY151" s="183"/>
      <c r="AZ151" s="183"/>
      <c r="BA151" s="183"/>
      <c r="BB151" s="183" t="s">
        <v>38</v>
      </c>
      <c r="BC151" s="183"/>
      <c r="BD151" s="183"/>
      <c r="BE151" s="183"/>
      <c r="BF151" s="183" t="s">
        <v>38</v>
      </c>
      <c r="BG151" s="183" t="s">
        <v>2004</v>
      </c>
      <c r="BH151" s="183" t="s">
        <v>2005</v>
      </c>
      <c r="BI151" s="183" t="s">
        <v>2006</v>
      </c>
      <c r="BJ151" s="183" t="s">
        <v>1595</v>
      </c>
      <c r="BK151" s="183" t="s">
        <v>2007</v>
      </c>
      <c r="BL151" s="183" t="s">
        <v>2008</v>
      </c>
      <c r="BM151" s="183"/>
      <c r="BN151" s="183"/>
      <c r="BO151" s="183"/>
      <c r="BP151" s="183" t="s">
        <v>2000</v>
      </c>
      <c r="BQ151" s="183" t="s">
        <v>2001</v>
      </c>
    </row>
    <row r="152" spans="1:69" x14ac:dyDescent="0.25">
      <c r="A152" s="204">
        <v>430</v>
      </c>
      <c r="B152" s="183" t="s">
        <v>67</v>
      </c>
      <c r="C152" s="183" t="s">
        <v>229</v>
      </c>
      <c r="D152" s="183" t="s">
        <v>230</v>
      </c>
      <c r="E152" s="183" t="s">
        <v>800</v>
      </c>
      <c r="F152" s="183" t="s">
        <v>2009</v>
      </c>
      <c r="G152" s="183" t="s">
        <v>2010</v>
      </c>
      <c r="I152" s="183"/>
      <c r="J152" s="183" t="s">
        <v>231</v>
      </c>
      <c r="K152" s="183" t="s">
        <v>232</v>
      </c>
      <c r="L152" s="205">
        <v>155000000</v>
      </c>
      <c r="M152" s="205">
        <v>155000000</v>
      </c>
      <c r="N152" s="205"/>
      <c r="O152" s="205"/>
      <c r="P152" s="205"/>
      <c r="Q152" s="205"/>
      <c r="R152" s="205"/>
      <c r="S152" s="205"/>
      <c r="T152" s="205">
        <f t="shared" si="15"/>
        <v>155000000</v>
      </c>
      <c r="U152" s="205">
        <f>L152-T152</f>
        <v>0</v>
      </c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5"/>
      <c r="AG152" s="205"/>
      <c r="AH152" s="205">
        <f t="shared" si="17"/>
        <v>0</v>
      </c>
      <c r="AI152" s="205">
        <f t="shared" si="18"/>
        <v>0</v>
      </c>
      <c r="AJ152" s="205">
        <f>AH152-T152</f>
        <v>-155000000</v>
      </c>
      <c r="AK152" s="183" t="s">
        <v>35</v>
      </c>
      <c r="AL152" s="183"/>
      <c r="AM152" s="183"/>
      <c r="AN152" s="183" t="s">
        <v>1581</v>
      </c>
      <c r="AO152" s="183" t="s">
        <v>1581</v>
      </c>
      <c r="AP152" s="183" t="s">
        <v>1581</v>
      </c>
      <c r="AQ152" s="183">
        <v>15000000</v>
      </c>
      <c r="AR152" s="183" t="s">
        <v>1581</v>
      </c>
      <c r="AS152" s="183" t="s">
        <v>77</v>
      </c>
      <c r="AT152" s="183"/>
      <c r="AU152" s="183"/>
      <c r="AV152" s="183"/>
      <c r="AW152" s="183"/>
      <c r="AX152" s="183"/>
      <c r="AY152" s="183"/>
      <c r="AZ152" s="183"/>
      <c r="BA152" s="183"/>
      <c r="BB152" s="183" t="s">
        <v>38</v>
      </c>
      <c r="BC152" s="183">
        <v>7</v>
      </c>
      <c r="BD152" s="183">
        <v>7</v>
      </c>
      <c r="BE152" s="183"/>
      <c r="BF152" s="183" t="s">
        <v>35</v>
      </c>
      <c r="BG152" s="183" t="s">
        <v>2011</v>
      </c>
      <c r="BH152" s="183"/>
      <c r="BI152" s="183" t="s">
        <v>1504</v>
      </c>
      <c r="BJ152" s="183" t="s">
        <v>1815</v>
      </c>
      <c r="BK152" s="183"/>
      <c r="BL152" s="183"/>
      <c r="BM152" s="183"/>
      <c r="BN152" s="183"/>
      <c r="BO152" s="183"/>
      <c r="BP152" s="183" t="s">
        <v>2009</v>
      </c>
      <c r="BQ152" s="183" t="s">
        <v>2010</v>
      </c>
    </row>
    <row r="153" spans="1:69" x14ac:dyDescent="0.25">
      <c r="A153" s="209">
        <v>226</v>
      </c>
      <c r="B153" s="183" t="s">
        <v>31</v>
      </c>
      <c r="C153" s="183" t="s">
        <v>176</v>
      </c>
      <c r="D153" s="183" t="s">
        <v>177</v>
      </c>
      <c r="E153" s="210" t="s">
        <v>801</v>
      </c>
      <c r="F153" s="183" t="s">
        <v>2012</v>
      </c>
      <c r="G153" s="183" t="s">
        <v>1937</v>
      </c>
      <c r="I153" s="210" t="s">
        <v>1970</v>
      </c>
      <c r="J153" s="183" t="s">
        <v>178</v>
      </c>
      <c r="K153" s="183" t="s">
        <v>165</v>
      </c>
      <c r="L153" s="205">
        <v>607500000</v>
      </c>
      <c r="M153" s="221">
        <v>50000000</v>
      </c>
      <c r="N153" s="221">
        <v>50000000</v>
      </c>
      <c r="O153" s="221">
        <v>50000000</v>
      </c>
      <c r="P153" s="205">
        <v>76500000</v>
      </c>
      <c r="Q153" s="205"/>
      <c r="R153" s="205"/>
      <c r="S153" s="2"/>
      <c r="T153" s="205">
        <f t="shared" si="15"/>
        <v>226500000</v>
      </c>
      <c r="U153" s="205">
        <f>L153-T153</f>
        <v>381000000</v>
      </c>
      <c r="V153" s="205">
        <v>607500000</v>
      </c>
      <c r="W153" s="205">
        <v>546750000</v>
      </c>
      <c r="X153" s="205">
        <v>90000000</v>
      </c>
      <c r="Y153" s="205">
        <v>45000000</v>
      </c>
      <c r="Z153" s="205">
        <v>45000000</v>
      </c>
      <c r="AA153" s="205">
        <v>45000000</v>
      </c>
      <c r="AB153" s="205">
        <v>45000000</v>
      </c>
      <c r="AC153" s="205">
        <v>90000000</v>
      </c>
      <c r="AD153" s="205">
        <v>99000000</v>
      </c>
      <c r="AE153" s="2"/>
      <c r="AF153" s="1"/>
      <c r="AG153" s="1"/>
      <c r="AH153" s="205">
        <f t="shared" si="17"/>
        <v>459000000</v>
      </c>
      <c r="AI153" s="221">
        <f t="shared" si="18"/>
        <v>87750000</v>
      </c>
      <c r="AJ153" s="205">
        <f>AH153-T153</f>
        <v>232500000</v>
      </c>
      <c r="AK153" s="183" t="s">
        <v>35</v>
      </c>
      <c r="AL153" s="183"/>
      <c r="AM153" s="183"/>
      <c r="AN153" s="183"/>
      <c r="AO153" s="183"/>
      <c r="AP153" s="183"/>
      <c r="AQ153" s="183"/>
      <c r="AR153" s="183"/>
      <c r="AS153" s="183"/>
      <c r="AT153" s="183"/>
      <c r="AU153" s="183"/>
      <c r="AV153" s="183"/>
      <c r="AW153" s="183"/>
      <c r="AX153" s="183"/>
      <c r="AY153" s="183"/>
      <c r="AZ153" s="183"/>
      <c r="BA153" s="183"/>
      <c r="BB153" s="183"/>
      <c r="BC153" s="183"/>
      <c r="BD153" s="183"/>
      <c r="BE153" s="183"/>
      <c r="BF153" s="183"/>
      <c r="BG153" s="183"/>
      <c r="BH153" s="183"/>
      <c r="BI153" s="183" t="s">
        <v>1504</v>
      </c>
      <c r="BJ153" s="183" t="s">
        <v>1827</v>
      </c>
      <c r="BK153" s="200"/>
      <c r="BL153" s="183"/>
      <c r="BM153" s="183"/>
      <c r="BN153" s="183"/>
      <c r="BO153" s="183"/>
      <c r="BP153" s="183" t="s">
        <v>2012</v>
      </c>
      <c r="BQ153" s="183" t="s">
        <v>1937</v>
      </c>
    </row>
    <row r="154" spans="1:69" x14ac:dyDescent="0.25">
      <c r="A154" s="204">
        <v>13</v>
      </c>
      <c r="B154" s="183" t="s">
        <v>31</v>
      </c>
      <c r="C154" s="183" t="s">
        <v>562</v>
      </c>
      <c r="D154" s="183" t="s">
        <v>50</v>
      </c>
      <c r="E154" s="183" t="s">
        <v>51</v>
      </c>
      <c r="F154" s="183" t="s">
        <v>54</v>
      </c>
      <c r="G154" s="183" t="s">
        <v>2013</v>
      </c>
      <c r="I154" s="183" t="s">
        <v>41</v>
      </c>
      <c r="J154" s="183" t="s">
        <v>52</v>
      </c>
      <c r="K154" s="183" t="s">
        <v>53</v>
      </c>
      <c r="L154" s="205">
        <v>45000000</v>
      </c>
      <c r="M154" s="205"/>
      <c r="N154" s="205"/>
      <c r="O154" s="205"/>
      <c r="P154" s="205"/>
      <c r="Q154" s="205"/>
      <c r="R154" s="205"/>
      <c r="S154" s="205"/>
      <c r="T154" s="205">
        <f t="shared" si="15"/>
        <v>0</v>
      </c>
      <c r="U154" s="205">
        <f>L154-T154</f>
        <v>45000000</v>
      </c>
      <c r="V154" s="205">
        <v>45000000</v>
      </c>
      <c r="W154" s="205">
        <v>40500000</v>
      </c>
      <c r="X154" s="205">
        <v>119250000</v>
      </c>
      <c r="Y154" s="205"/>
      <c r="Z154" s="205"/>
      <c r="AA154" s="205"/>
      <c r="AB154" s="217"/>
      <c r="AC154" s="205"/>
      <c r="AD154" s="205"/>
      <c r="AE154" s="205"/>
      <c r="AF154" s="205"/>
      <c r="AG154" s="205"/>
      <c r="AH154" s="205">
        <f t="shared" si="17"/>
        <v>119250000</v>
      </c>
      <c r="AI154" s="205">
        <f t="shared" si="18"/>
        <v>-78750000</v>
      </c>
      <c r="AJ154" s="205">
        <f>AH154-T154</f>
        <v>119250000</v>
      </c>
      <c r="AK154" s="183" t="s">
        <v>38</v>
      </c>
      <c r="AL154" s="183"/>
      <c r="AM154" s="183"/>
      <c r="AN154" s="183"/>
      <c r="AO154" s="183"/>
      <c r="AP154" s="183"/>
      <c r="AQ154" s="183"/>
      <c r="AR154" s="183"/>
      <c r="AS154" s="183"/>
      <c r="AT154" s="183"/>
      <c r="AU154" s="183"/>
      <c r="AV154" s="183"/>
      <c r="AW154" s="183"/>
      <c r="AX154" s="183"/>
      <c r="AY154" s="183"/>
      <c r="AZ154" s="183"/>
      <c r="BA154" s="183"/>
      <c r="BB154" s="183"/>
      <c r="BC154" s="183"/>
      <c r="BD154" s="183"/>
      <c r="BE154" s="183"/>
      <c r="BF154" s="183"/>
      <c r="BG154" s="183"/>
      <c r="BH154" s="183"/>
      <c r="BI154" s="183"/>
      <c r="BJ154" s="183"/>
      <c r="BK154" s="200"/>
      <c r="BL154" s="183"/>
      <c r="BM154" s="183"/>
      <c r="BN154" s="183"/>
      <c r="BO154" s="183"/>
      <c r="BP154" s="183" t="s">
        <v>54</v>
      </c>
      <c r="BQ154" s="183" t="s">
        <v>2013</v>
      </c>
    </row>
    <row r="156" spans="1:69" x14ac:dyDescent="0.25">
      <c r="A156" s="204">
        <v>448</v>
      </c>
      <c r="B156" s="183" t="s">
        <v>67</v>
      </c>
      <c r="C156" s="183" t="s">
        <v>556</v>
      </c>
      <c r="D156" s="183" t="s">
        <v>237</v>
      </c>
      <c r="E156" s="183" t="s">
        <v>676</v>
      </c>
      <c r="F156" s="183" t="s">
        <v>2014</v>
      </c>
      <c r="G156" s="183" t="s">
        <v>241</v>
      </c>
      <c r="I156" s="183" t="s">
        <v>238</v>
      </c>
      <c r="J156" s="183" t="s">
        <v>239</v>
      </c>
      <c r="K156" s="183" t="s">
        <v>240</v>
      </c>
      <c r="L156" s="205">
        <v>20000000</v>
      </c>
      <c r="M156" s="205"/>
      <c r="N156" s="205"/>
      <c r="O156" s="205"/>
      <c r="P156" s="205"/>
      <c r="Q156" s="205"/>
      <c r="R156" s="205"/>
      <c r="S156" s="205"/>
      <c r="T156" s="205">
        <f>(M156+N156+O156+P156+Q156)</f>
        <v>0</v>
      </c>
      <c r="U156" s="205">
        <f>L156-T156</f>
        <v>20000000</v>
      </c>
      <c r="V156" s="205"/>
      <c r="W156" s="205">
        <v>18000000</v>
      </c>
      <c r="X156" s="1"/>
      <c r="Y156" s="205"/>
      <c r="Z156" s="205"/>
      <c r="AA156" s="205"/>
      <c r="AB156" s="217"/>
      <c r="AC156" s="205"/>
      <c r="AD156" s="205">
        <v>18000000</v>
      </c>
      <c r="AE156" s="2"/>
      <c r="AF156" s="2"/>
      <c r="AG156" s="2"/>
      <c r="AH156" s="205">
        <f t="shared" ref="AH156:AH205" si="19">X156+Y156+Z156+AA156+AB156+AC156+AD156+AE156</f>
        <v>18000000</v>
      </c>
      <c r="AI156" s="205">
        <f>W156-AH156-AF156-AG156</f>
        <v>0</v>
      </c>
      <c r="AJ156" s="205">
        <f>AH156-T156</f>
        <v>18000000</v>
      </c>
      <c r="AK156" s="183" t="s">
        <v>35</v>
      </c>
      <c r="AL156" s="183"/>
      <c r="AM156" s="183"/>
      <c r="AN156" s="183" t="s">
        <v>1581</v>
      </c>
      <c r="AO156" s="183" t="s">
        <v>1581</v>
      </c>
      <c r="AP156" s="183" t="s">
        <v>1581</v>
      </c>
      <c r="AQ156" s="183">
        <v>20000000</v>
      </c>
      <c r="AR156" s="183" t="s">
        <v>1581</v>
      </c>
      <c r="AS156" s="183" t="s">
        <v>2015</v>
      </c>
      <c r="AT156" s="183"/>
      <c r="AU156" s="183"/>
      <c r="AV156" s="183"/>
      <c r="AW156" s="183"/>
      <c r="AX156" s="183"/>
      <c r="AY156" s="183"/>
      <c r="AZ156" s="183"/>
      <c r="BA156" s="183"/>
      <c r="BB156" s="183" t="s">
        <v>38</v>
      </c>
      <c r="BC156" s="183">
        <v>5</v>
      </c>
      <c r="BD156" s="183">
        <v>4.5</v>
      </c>
      <c r="BE156" s="183"/>
      <c r="BF156" s="183" t="s">
        <v>38</v>
      </c>
      <c r="BG156" s="183" t="s">
        <v>242</v>
      </c>
      <c r="BH156" s="183"/>
      <c r="BI156" s="183" t="s">
        <v>1501</v>
      </c>
      <c r="BJ156" s="183" t="s">
        <v>1820</v>
      </c>
      <c r="BK156" s="183"/>
      <c r="BL156" s="183"/>
      <c r="BM156" s="183"/>
      <c r="BN156" s="183"/>
      <c r="BO156" s="183"/>
      <c r="BP156" s="183" t="s">
        <v>2014</v>
      </c>
      <c r="BQ156" s="183" t="s">
        <v>241</v>
      </c>
    </row>
    <row r="157" spans="1:69" x14ac:dyDescent="0.25">
      <c r="A157" s="204">
        <v>19</v>
      </c>
      <c r="B157" s="183" t="s">
        <v>31</v>
      </c>
      <c r="C157" s="183" t="s">
        <v>58</v>
      </c>
      <c r="D157" s="183" t="s">
        <v>59</v>
      </c>
      <c r="E157" s="183" t="s">
        <v>802</v>
      </c>
      <c r="F157" s="183" t="s">
        <v>2016</v>
      </c>
      <c r="G157" s="183" t="s">
        <v>2017</v>
      </c>
      <c r="I157" s="183"/>
      <c r="J157" s="183" t="s">
        <v>60</v>
      </c>
      <c r="K157" s="183" t="s">
        <v>61</v>
      </c>
      <c r="L157" s="205">
        <v>120000000</v>
      </c>
      <c r="M157" s="205"/>
      <c r="N157" s="205"/>
      <c r="O157" s="205"/>
      <c r="P157" s="205"/>
      <c r="Q157" s="205"/>
      <c r="R157" s="205"/>
      <c r="S157" s="205"/>
      <c r="T157" s="205">
        <f>(M157+N157+O157+P157+Q157)</f>
        <v>0</v>
      </c>
      <c r="U157" s="205">
        <f>L157-T157</f>
        <v>120000000</v>
      </c>
      <c r="V157" s="205"/>
      <c r="W157" s="205">
        <v>36000000</v>
      </c>
      <c r="X157" s="2">
        <v>14400000</v>
      </c>
      <c r="Y157" s="205">
        <v>13464000</v>
      </c>
      <c r="Z157" s="205"/>
      <c r="AA157" s="205"/>
      <c r="AB157" s="217"/>
      <c r="AC157" s="205"/>
      <c r="AD157" s="205"/>
      <c r="AE157" s="205"/>
      <c r="AF157" s="205"/>
      <c r="AG157" s="205"/>
      <c r="AH157" s="205">
        <f t="shared" si="19"/>
        <v>27864000</v>
      </c>
      <c r="AI157" s="205">
        <f>W157-AH157-AF157-AG157</f>
        <v>8136000</v>
      </c>
      <c r="AJ157" s="205">
        <f>AH157-T157</f>
        <v>27864000</v>
      </c>
      <c r="AK157" s="183"/>
      <c r="AL157" s="183"/>
      <c r="AM157" s="183"/>
      <c r="AN157" s="183"/>
      <c r="AO157" s="183"/>
      <c r="AP157" s="183"/>
      <c r="AQ157" s="183"/>
      <c r="AR157" s="183"/>
      <c r="AS157" s="183"/>
      <c r="AT157" s="183"/>
      <c r="AU157" s="183"/>
      <c r="AV157" s="183" t="s">
        <v>2018</v>
      </c>
      <c r="AW157" s="183"/>
      <c r="AX157" s="183"/>
      <c r="AY157" s="183"/>
      <c r="AZ157" s="183"/>
      <c r="BA157" s="183"/>
      <c r="BB157" s="183"/>
      <c r="BC157" s="183"/>
      <c r="BD157" s="183"/>
      <c r="BE157" s="183"/>
      <c r="BF157" s="183"/>
      <c r="BG157" s="183"/>
      <c r="BH157" s="183"/>
      <c r="BI157" s="183" t="s">
        <v>1501</v>
      </c>
      <c r="BJ157" s="183" t="s">
        <v>1949</v>
      </c>
      <c r="BK157" s="183" t="s">
        <v>2019</v>
      </c>
      <c r="BL157" s="183"/>
      <c r="BM157" s="183"/>
      <c r="BN157" s="183"/>
      <c r="BO157" s="183"/>
      <c r="BP157" s="183" t="s">
        <v>2016</v>
      </c>
      <c r="BQ157" s="183" t="s">
        <v>2017</v>
      </c>
    </row>
    <row r="158" spans="1:69" x14ac:dyDescent="0.25">
      <c r="A158" s="204">
        <v>575</v>
      </c>
      <c r="B158" s="183" t="s">
        <v>67</v>
      </c>
      <c r="C158" s="183" t="s">
        <v>58</v>
      </c>
      <c r="D158" s="183" t="s">
        <v>507</v>
      </c>
      <c r="E158" s="183" t="s">
        <v>803</v>
      </c>
      <c r="F158" s="183" t="s">
        <v>2020</v>
      </c>
      <c r="G158" s="183" t="s">
        <v>509</v>
      </c>
      <c r="I158" s="183"/>
      <c r="J158" s="183" t="s">
        <v>508</v>
      </c>
      <c r="K158" s="183" t="s">
        <v>309</v>
      </c>
      <c r="L158" s="205">
        <v>200000000</v>
      </c>
      <c r="M158" s="205"/>
      <c r="N158" s="205"/>
      <c r="O158" s="205"/>
      <c r="P158" s="205"/>
      <c r="Q158" s="205"/>
      <c r="R158" s="205"/>
      <c r="S158" s="205"/>
      <c r="T158" s="205">
        <f>(M158+N158+O158+P158+Q158)</f>
        <v>0</v>
      </c>
      <c r="U158" s="205">
        <v>20000000</v>
      </c>
      <c r="V158" s="205"/>
      <c r="W158" s="205"/>
      <c r="X158" s="205"/>
      <c r="Y158" s="205"/>
      <c r="Z158" s="205"/>
      <c r="AA158" s="205"/>
      <c r="AB158" s="217"/>
      <c r="AC158" s="205"/>
      <c r="AD158" s="205"/>
      <c r="AE158" s="205"/>
      <c r="AF158" s="205"/>
      <c r="AG158" s="205"/>
      <c r="AH158" s="205">
        <f t="shared" si="19"/>
        <v>0</v>
      </c>
      <c r="AI158" s="205">
        <f>W158-AH158-AF158-AG158</f>
        <v>0</v>
      </c>
      <c r="AJ158" s="205">
        <v>-20000000</v>
      </c>
      <c r="AK158" s="183"/>
      <c r="AL158" s="183"/>
      <c r="AM158" s="183"/>
      <c r="AN158" s="183"/>
      <c r="AO158" s="183"/>
      <c r="AP158" s="183"/>
      <c r="AQ158" s="183"/>
      <c r="AR158" s="183"/>
      <c r="AS158" s="183"/>
      <c r="AT158" s="183"/>
      <c r="AU158" s="183"/>
      <c r="AV158" s="183" t="s">
        <v>2021</v>
      </c>
      <c r="AW158" s="183"/>
      <c r="AX158" s="183"/>
      <c r="AY158" s="183"/>
      <c r="AZ158" s="183"/>
      <c r="BA158" s="183"/>
      <c r="BB158" s="183" t="s">
        <v>35</v>
      </c>
      <c r="BC158" s="183"/>
      <c r="BD158" s="183"/>
      <c r="BE158" s="183"/>
      <c r="BF158" s="183" t="s">
        <v>38</v>
      </c>
      <c r="BG158" s="183" t="s">
        <v>2022</v>
      </c>
      <c r="BH158" s="183"/>
      <c r="BI158" s="183" t="s">
        <v>1505</v>
      </c>
      <c r="BJ158" s="183" t="s">
        <v>1763</v>
      </c>
      <c r="BK158" s="183" t="s">
        <v>1810</v>
      </c>
      <c r="BL158" s="183"/>
      <c r="BM158" s="183"/>
      <c r="BN158" s="183"/>
      <c r="BO158" s="183"/>
      <c r="BP158" s="183" t="s">
        <v>2020</v>
      </c>
      <c r="BQ158" s="183" t="s">
        <v>509</v>
      </c>
    </row>
    <row r="159" spans="1:69" x14ac:dyDescent="0.25">
      <c r="A159" s="215">
        <v>675</v>
      </c>
      <c r="B159" s="9" t="s">
        <v>67</v>
      </c>
      <c r="C159" s="9" t="s">
        <v>328</v>
      </c>
      <c r="D159" s="9" t="s">
        <v>329</v>
      </c>
      <c r="E159" s="9" t="s">
        <v>804</v>
      </c>
      <c r="F159" s="9" t="s">
        <v>2023</v>
      </c>
      <c r="G159" s="9" t="s">
        <v>332</v>
      </c>
      <c r="I159" s="9"/>
      <c r="J159" s="9" t="s">
        <v>330</v>
      </c>
      <c r="K159" s="9" t="s">
        <v>331</v>
      </c>
      <c r="L159" s="2">
        <v>250000000</v>
      </c>
      <c r="M159" s="2"/>
      <c r="N159" s="2"/>
      <c r="O159" s="2"/>
      <c r="P159" s="2"/>
      <c r="Q159" s="2"/>
      <c r="R159" s="2"/>
      <c r="S159" s="2"/>
      <c r="T159" s="205">
        <f>(M159+N159+O159+P159+Q159)</f>
        <v>0</v>
      </c>
      <c r="U159" s="205">
        <f>L159-T159</f>
        <v>250000000</v>
      </c>
      <c r="V159" s="205"/>
      <c r="W159" s="205">
        <v>75000000</v>
      </c>
      <c r="X159" s="2">
        <v>14400000</v>
      </c>
      <c r="Y159" s="205">
        <v>33750000</v>
      </c>
      <c r="Z159" s="205">
        <v>24062500</v>
      </c>
      <c r="AA159" s="205"/>
      <c r="AB159" s="1"/>
      <c r="AC159" s="2"/>
      <c r="AD159" s="1"/>
      <c r="AE159" s="1"/>
      <c r="AF159" s="1"/>
      <c r="AG159" s="1"/>
      <c r="AH159" s="205">
        <f t="shared" si="19"/>
        <v>72212500</v>
      </c>
      <c r="AI159" s="205">
        <f>W159-AH159-AF159-AG159</f>
        <v>2787500</v>
      </c>
      <c r="AJ159" s="205">
        <f>AH159-T159</f>
        <v>72212500</v>
      </c>
      <c r="AK159" s="9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 t="s">
        <v>35</v>
      </c>
      <c r="BG159" s="17">
        <v>1400</v>
      </c>
      <c r="BH159" s="8"/>
      <c r="BI159" s="8"/>
      <c r="BJ159" s="8"/>
      <c r="BK159" s="8"/>
      <c r="BL159" s="8"/>
      <c r="BM159" s="8"/>
      <c r="BN159" s="8"/>
      <c r="BO159" s="9"/>
      <c r="BP159" s="9" t="s">
        <v>2023</v>
      </c>
      <c r="BQ159" s="9" t="s">
        <v>332</v>
      </c>
    </row>
    <row r="160" spans="1:69" x14ac:dyDescent="0.25">
      <c r="A160" s="204">
        <v>564</v>
      </c>
      <c r="B160" s="183" t="s">
        <v>67</v>
      </c>
      <c r="C160" s="183" t="s">
        <v>567</v>
      </c>
      <c r="D160" s="183" t="s">
        <v>499</v>
      </c>
      <c r="E160" s="183" t="s">
        <v>805</v>
      </c>
      <c r="F160" s="183" t="s">
        <v>501</v>
      </c>
      <c r="G160" s="183" t="s">
        <v>2024</v>
      </c>
      <c r="I160" s="183" t="s">
        <v>1724</v>
      </c>
      <c r="J160" s="183" t="s">
        <v>500</v>
      </c>
      <c r="K160" s="183" t="s">
        <v>81</v>
      </c>
      <c r="L160" s="205">
        <v>20000000</v>
      </c>
      <c r="M160" s="205">
        <v>2000000</v>
      </c>
      <c r="N160" s="205"/>
      <c r="O160" s="205"/>
      <c r="P160" s="205"/>
      <c r="Q160" s="205"/>
      <c r="R160" s="205"/>
      <c r="S160" s="2"/>
      <c r="T160" s="205">
        <f>(M160+N160+O160+P160+Q160)</f>
        <v>2000000</v>
      </c>
      <c r="U160" s="205">
        <v>0</v>
      </c>
      <c r="V160" s="205">
        <v>20000000</v>
      </c>
      <c r="W160" s="205">
        <v>18000000</v>
      </c>
      <c r="X160" s="2"/>
      <c r="Y160" s="205"/>
      <c r="Z160" s="205"/>
      <c r="AA160" s="248"/>
      <c r="AB160" s="217"/>
      <c r="AC160" s="205"/>
      <c r="AD160" s="221">
        <v>18000000</v>
      </c>
      <c r="AE160" s="248"/>
      <c r="AF160" s="4"/>
      <c r="AG160" s="4"/>
      <c r="AH160" s="205">
        <f t="shared" si="19"/>
        <v>18000000</v>
      </c>
      <c r="AI160" s="205">
        <f>W160-AH160-AF160-AG160</f>
        <v>0</v>
      </c>
      <c r="AJ160" s="205">
        <f>AH160-T160</f>
        <v>16000000</v>
      </c>
      <c r="AK160" s="183" t="s">
        <v>38</v>
      </c>
      <c r="AL160" s="183"/>
      <c r="AM160" s="183"/>
      <c r="AN160" s="183" t="s">
        <v>38</v>
      </c>
      <c r="AO160" s="183" t="s">
        <v>38</v>
      </c>
      <c r="AP160" s="183"/>
      <c r="AQ160" s="183" t="s">
        <v>35</v>
      </c>
      <c r="AR160" s="183" t="s">
        <v>35</v>
      </c>
      <c r="AS160" s="183" t="s">
        <v>2025</v>
      </c>
      <c r="AT160" s="183"/>
      <c r="AU160" s="183"/>
      <c r="AV160" s="183"/>
      <c r="AW160" s="183"/>
      <c r="AX160" s="183"/>
      <c r="AY160" s="183"/>
      <c r="AZ160" s="183"/>
      <c r="BA160" s="183"/>
      <c r="BB160" s="183" t="s">
        <v>38</v>
      </c>
      <c r="BC160" s="183">
        <v>3.5</v>
      </c>
      <c r="BD160" s="183">
        <v>3.5</v>
      </c>
      <c r="BE160" s="183"/>
      <c r="BF160" s="183" t="s">
        <v>38</v>
      </c>
      <c r="BG160" s="183" t="s">
        <v>2024</v>
      </c>
      <c r="BH160" s="183"/>
      <c r="BI160" s="183" t="s">
        <v>1501</v>
      </c>
      <c r="BJ160" s="183" t="s">
        <v>1820</v>
      </c>
      <c r="BK160" s="183" t="s">
        <v>2026</v>
      </c>
      <c r="BL160" s="183"/>
      <c r="BM160" s="183"/>
      <c r="BN160" s="183"/>
      <c r="BO160" s="183"/>
      <c r="BP160" s="183" t="s">
        <v>501</v>
      </c>
      <c r="BQ160" s="183" t="s">
        <v>2024</v>
      </c>
    </row>
    <row r="161" spans="1:69" x14ac:dyDescent="0.25">
      <c r="A161" s="209">
        <v>593</v>
      </c>
      <c r="B161" s="183" t="s">
        <v>67</v>
      </c>
      <c r="C161" s="183" t="s">
        <v>567</v>
      </c>
      <c r="D161" s="183" t="s">
        <v>526</v>
      </c>
      <c r="E161" s="210" t="s">
        <v>276</v>
      </c>
      <c r="F161" s="183" t="s">
        <v>2027</v>
      </c>
      <c r="G161" s="183" t="s">
        <v>1729</v>
      </c>
      <c r="I161" s="210" t="s">
        <v>1724</v>
      </c>
      <c r="J161" s="183" t="s">
        <v>527</v>
      </c>
      <c r="K161" s="183" t="s">
        <v>528</v>
      </c>
      <c r="L161" s="205">
        <v>60000000</v>
      </c>
      <c r="M161" s="316">
        <v>108000000</v>
      </c>
      <c r="N161" s="316"/>
      <c r="O161" s="316"/>
      <c r="P161" s="316"/>
      <c r="Q161" s="316"/>
      <c r="R161" s="316"/>
      <c r="S161" s="316"/>
      <c r="T161" s="316" t="e">
        <f>(M161+N161+O161+P161+Q161)-(R161+#REF!+S161+#REF!)</f>
        <v>#REF!</v>
      </c>
      <c r="U161" s="316" t="e">
        <f>L161+L162-M161-#REF!</f>
        <v>#REF!</v>
      </c>
      <c r="V161" s="205">
        <v>60000000</v>
      </c>
      <c r="W161" s="205">
        <v>54000000</v>
      </c>
      <c r="X161" s="2"/>
      <c r="Y161" s="205"/>
      <c r="Z161" s="205"/>
      <c r="AA161" s="205"/>
      <c r="AB161" s="206"/>
      <c r="AC161" s="205"/>
      <c r="AD161" s="205">
        <v>48000000</v>
      </c>
      <c r="AE161" s="205"/>
      <c r="AF161" s="2"/>
      <c r="AG161" s="2"/>
      <c r="AH161" s="205">
        <f t="shared" si="19"/>
        <v>48000000</v>
      </c>
      <c r="AI161" s="205">
        <v>0</v>
      </c>
      <c r="AJ161" s="205">
        <v>0</v>
      </c>
      <c r="AK161" s="183" t="s">
        <v>35</v>
      </c>
      <c r="AL161" s="183"/>
      <c r="AM161" s="183"/>
      <c r="AN161" s="183" t="s">
        <v>35</v>
      </c>
      <c r="AO161" s="183" t="s">
        <v>35</v>
      </c>
      <c r="AP161" s="183" t="s">
        <v>35</v>
      </c>
      <c r="AQ161" s="183" t="s">
        <v>35</v>
      </c>
      <c r="AR161" s="183" t="s">
        <v>35</v>
      </c>
      <c r="AS161" s="183"/>
      <c r="AT161" s="183"/>
      <c r="AU161" s="183"/>
      <c r="AV161" s="183"/>
      <c r="AW161" s="183"/>
      <c r="AX161" s="183"/>
      <c r="AY161" s="183"/>
      <c r="AZ161" s="183"/>
      <c r="BA161" s="183"/>
      <c r="BB161" s="183" t="s">
        <v>35</v>
      </c>
      <c r="BC161" s="183"/>
      <c r="BD161" s="183"/>
      <c r="BE161" s="183"/>
      <c r="BF161" s="210" t="s">
        <v>38</v>
      </c>
      <c r="BG161" s="183" t="s">
        <v>529</v>
      </c>
      <c r="BH161" s="183"/>
      <c r="BI161" s="183" t="s">
        <v>1505</v>
      </c>
      <c r="BJ161" s="183" t="s">
        <v>1763</v>
      </c>
      <c r="BK161" s="183"/>
      <c r="BL161" s="183"/>
      <c r="BM161" s="183"/>
      <c r="BN161" s="183"/>
      <c r="BO161" s="183"/>
      <c r="BP161" s="183" t="s">
        <v>2027</v>
      </c>
      <c r="BQ161" s="183" t="s">
        <v>1729</v>
      </c>
    </row>
    <row r="162" spans="1:69" x14ac:dyDescent="0.25">
      <c r="A162" s="204">
        <v>493</v>
      </c>
      <c r="B162" s="183" t="s">
        <v>67</v>
      </c>
      <c r="C162" s="183" t="s">
        <v>567</v>
      </c>
      <c r="D162" s="183" t="s">
        <v>441</v>
      </c>
      <c r="E162" s="183" t="s">
        <v>276</v>
      </c>
      <c r="F162" s="183" t="s">
        <v>2027</v>
      </c>
      <c r="G162" s="183" t="s">
        <v>1729</v>
      </c>
      <c r="I162" s="183" t="s">
        <v>2028</v>
      </c>
      <c r="J162" s="183" t="s">
        <v>442</v>
      </c>
      <c r="K162" s="183" t="s">
        <v>349</v>
      </c>
      <c r="L162" s="205">
        <v>60000000</v>
      </c>
      <c r="M162" s="317"/>
      <c r="N162" s="317"/>
      <c r="O162" s="317"/>
      <c r="P162" s="317"/>
      <c r="Q162" s="317"/>
      <c r="R162" s="317"/>
      <c r="S162" s="317"/>
      <c r="T162" s="317"/>
      <c r="U162" s="317"/>
      <c r="V162" s="205">
        <v>60000000</v>
      </c>
      <c r="W162" s="205">
        <v>54000000</v>
      </c>
      <c r="X162" s="205">
        <v>13500000</v>
      </c>
      <c r="Y162" s="205"/>
      <c r="Z162" s="205"/>
      <c r="AA162" s="205"/>
      <c r="AB162" s="206"/>
      <c r="AC162" s="205"/>
      <c r="AD162" s="205">
        <v>34500000</v>
      </c>
      <c r="AE162" s="205"/>
      <c r="AF162" s="205"/>
      <c r="AG162" s="2"/>
      <c r="AH162" s="205">
        <f t="shared" si="19"/>
        <v>48000000</v>
      </c>
      <c r="AI162" s="205">
        <v>0</v>
      </c>
      <c r="AJ162" s="205">
        <v>0</v>
      </c>
      <c r="AK162" s="183" t="s">
        <v>35</v>
      </c>
      <c r="AL162" s="183"/>
      <c r="AM162" s="183"/>
      <c r="AN162" s="183" t="s">
        <v>1581</v>
      </c>
      <c r="AO162" s="183" t="s">
        <v>1581</v>
      </c>
      <c r="AP162" s="183" t="s">
        <v>1581</v>
      </c>
      <c r="AQ162" s="183" t="s">
        <v>1581</v>
      </c>
      <c r="AR162" s="183" t="s">
        <v>1581</v>
      </c>
      <c r="AS162" s="183" t="s">
        <v>57</v>
      </c>
      <c r="AT162" s="183"/>
      <c r="AU162" s="183"/>
      <c r="AV162" s="183"/>
      <c r="AW162" s="183"/>
      <c r="AX162" s="183"/>
      <c r="AY162" s="183"/>
      <c r="AZ162" s="183"/>
      <c r="BA162" s="183"/>
      <c r="BB162" s="183" t="s">
        <v>38</v>
      </c>
      <c r="BC162" s="183">
        <v>4.75</v>
      </c>
      <c r="BD162" s="183">
        <v>4.28</v>
      </c>
      <c r="BE162" s="183"/>
      <c r="BF162" s="183" t="s">
        <v>38</v>
      </c>
      <c r="BG162" s="183" t="s">
        <v>2029</v>
      </c>
      <c r="BH162" s="183"/>
      <c r="BI162" s="183" t="s">
        <v>1504</v>
      </c>
      <c r="BJ162" s="183" t="s">
        <v>1830</v>
      </c>
      <c r="BK162" s="183" t="s">
        <v>380</v>
      </c>
      <c r="BL162" s="183"/>
      <c r="BM162" s="183"/>
      <c r="BN162" s="183"/>
      <c r="BO162" s="183"/>
      <c r="BP162" s="183" t="s">
        <v>2027</v>
      </c>
      <c r="BQ162" s="183" t="s">
        <v>1729</v>
      </c>
    </row>
    <row r="163" spans="1:69" x14ac:dyDescent="0.25">
      <c r="A163" s="204">
        <v>782</v>
      </c>
      <c r="B163" s="183" t="s">
        <v>67</v>
      </c>
      <c r="C163" s="183" t="s">
        <v>567</v>
      </c>
      <c r="D163" s="9" t="s">
        <v>375</v>
      </c>
      <c r="E163" s="183" t="s">
        <v>376</v>
      </c>
      <c r="F163" s="183" t="s">
        <v>369</v>
      </c>
      <c r="G163" s="183" t="s">
        <v>2030</v>
      </c>
      <c r="I163" s="183" t="s">
        <v>1743</v>
      </c>
      <c r="J163" s="183" t="s">
        <v>377</v>
      </c>
      <c r="K163" s="183" t="s">
        <v>53</v>
      </c>
      <c r="L163" s="2">
        <v>580000000</v>
      </c>
      <c r="M163" s="12">
        <v>580000000</v>
      </c>
      <c r="N163" s="2"/>
      <c r="O163" s="2"/>
      <c r="P163" s="2"/>
      <c r="Q163" s="2"/>
      <c r="R163" s="2"/>
      <c r="S163" s="2"/>
      <c r="T163" s="205" t="e">
        <f>(M163+N163+O163+P163+Q163)-(R163+#REF!+S163+#REF!)</f>
        <v>#REF!</v>
      </c>
      <c r="U163" s="205" t="e">
        <f>L163-T163</f>
        <v>#REF!</v>
      </c>
      <c r="V163" s="2">
        <v>530000000</v>
      </c>
      <c r="W163" s="2">
        <v>477000000</v>
      </c>
      <c r="X163" s="2">
        <v>119250000</v>
      </c>
      <c r="Y163" s="2">
        <v>119250000</v>
      </c>
      <c r="Z163" s="2">
        <v>226575000</v>
      </c>
      <c r="AA163" s="2"/>
      <c r="AB163" s="206"/>
      <c r="AC163" s="2"/>
      <c r="AD163" s="2"/>
      <c r="AE163" s="2"/>
      <c r="AF163" s="2">
        <v>11925000</v>
      </c>
      <c r="AG163" s="2"/>
      <c r="AH163" s="205">
        <f t="shared" si="19"/>
        <v>465075000</v>
      </c>
      <c r="AI163" s="205">
        <f t="shared" ref="AI163:AI215" si="20">W163-AH163-AF163-AG163</f>
        <v>0</v>
      </c>
      <c r="AJ163" s="205" t="e">
        <f>AH163-T163</f>
        <v>#REF!</v>
      </c>
      <c r="AK163" s="9" t="s">
        <v>38</v>
      </c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 t="s">
        <v>38</v>
      </c>
      <c r="BG163" s="8" t="s">
        <v>2031</v>
      </c>
      <c r="BH163" s="8"/>
      <c r="BI163" s="8"/>
      <c r="BJ163" s="8"/>
      <c r="BK163" s="9" t="s">
        <v>2032</v>
      </c>
      <c r="BL163" s="9" t="s">
        <v>2033</v>
      </c>
      <c r="BM163" s="9" t="s">
        <v>2034</v>
      </c>
      <c r="BN163" s="9" t="s">
        <v>2035</v>
      </c>
      <c r="BO163" s="9"/>
      <c r="BP163" s="183" t="s">
        <v>369</v>
      </c>
      <c r="BQ163" s="183" t="s">
        <v>2030</v>
      </c>
    </row>
    <row r="164" spans="1:69" x14ac:dyDescent="0.25">
      <c r="A164" s="249">
        <v>3</v>
      </c>
      <c r="B164" s="200" t="s">
        <v>67</v>
      </c>
      <c r="C164" s="183" t="s">
        <v>549</v>
      </c>
      <c r="D164" s="183">
        <v>1912</v>
      </c>
      <c r="E164" s="183" t="s">
        <v>806</v>
      </c>
      <c r="F164" s="183" t="s">
        <v>2036</v>
      </c>
      <c r="G164" s="183" t="s">
        <v>34</v>
      </c>
      <c r="I164" s="183" t="s">
        <v>1738</v>
      </c>
      <c r="J164" s="183" t="s">
        <v>32</v>
      </c>
      <c r="K164" s="183" t="s">
        <v>33</v>
      </c>
      <c r="L164" s="205">
        <v>6500000000</v>
      </c>
      <c r="M164" s="221">
        <v>975000000</v>
      </c>
      <c r="N164" s="205"/>
      <c r="O164" s="205"/>
      <c r="P164" s="205"/>
      <c r="Q164" s="205"/>
      <c r="R164" s="205"/>
      <c r="S164" s="205"/>
      <c r="T164" s="205" t="e">
        <f>(M164+N164+O164+P164+Q164)-(R164+#REF!+S164+#REF!)</f>
        <v>#REF!</v>
      </c>
      <c r="U164" s="205" t="e">
        <f>L164-T164</f>
        <v>#REF!</v>
      </c>
      <c r="V164" s="205">
        <v>1600000000</v>
      </c>
      <c r="W164" s="205">
        <v>1600000000</v>
      </c>
      <c r="X164" s="205"/>
      <c r="Y164" s="205"/>
      <c r="Z164" s="205"/>
      <c r="AA164" s="205"/>
      <c r="AB164" s="205"/>
      <c r="AC164" s="205"/>
      <c r="AD164" s="205"/>
      <c r="AE164" s="205"/>
      <c r="AF164" s="205"/>
      <c r="AG164" s="205"/>
      <c r="AH164" s="205">
        <f t="shared" si="19"/>
        <v>0</v>
      </c>
      <c r="AI164" s="205">
        <f t="shared" si="20"/>
        <v>1600000000</v>
      </c>
      <c r="AJ164" s="205" t="e">
        <f>AH164-T164</f>
        <v>#REF!</v>
      </c>
      <c r="AK164" s="183" t="s">
        <v>35</v>
      </c>
      <c r="AL164" s="183"/>
      <c r="AM164" s="183"/>
      <c r="AN164" s="183"/>
      <c r="AO164" s="183"/>
      <c r="AP164" s="183"/>
      <c r="AQ164" s="183"/>
      <c r="AR164" s="183"/>
      <c r="AS164" s="183"/>
      <c r="AT164" s="183"/>
      <c r="AU164" s="183"/>
      <c r="AV164" s="183"/>
      <c r="AW164" s="183"/>
      <c r="AX164" s="183"/>
      <c r="AY164" s="183"/>
      <c r="AZ164" s="183"/>
      <c r="BA164" s="183"/>
      <c r="BB164" s="183"/>
      <c r="BC164" s="183"/>
      <c r="BD164" s="183"/>
      <c r="BE164" s="183"/>
      <c r="BF164" s="183"/>
      <c r="BG164" s="183"/>
      <c r="BH164" s="183"/>
      <c r="BI164" s="183" t="s">
        <v>1504</v>
      </c>
      <c r="BJ164" s="183" t="s">
        <v>1815</v>
      </c>
      <c r="BK164" s="200" t="s">
        <v>2037</v>
      </c>
      <c r="BL164" s="183" t="s">
        <v>2038</v>
      </c>
      <c r="BM164" s="183"/>
      <c r="BN164" s="183"/>
      <c r="BO164" s="183"/>
      <c r="BP164" s="183" t="s">
        <v>2036</v>
      </c>
      <c r="BQ164" s="183" t="s">
        <v>34</v>
      </c>
    </row>
    <row r="165" spans="1:69" x14ac:dyDescent="0.25">
      <c r="A165" s="250">
        <v>185</v>
      </c>
      <c r="B165" s="216" t="s">
        <v>67</v>
      </c>
      <c r="C165" s="9" t="s">
        <v>549</v>
      </c>
      <c r="D165" s="9">
        <v>2094</v>
      </c>
      <c r="E165" s="9" t="s">
        <v>807</v>
      </c>
      <c r="F165" s="9" t="s">
        <v>2039</v>
      </c>
      <c r="G165" s="9" t="s">
        <v>2040</v>
      </c>
      <c r="I165" s="9" t="s">
        <v>2040</v>
      </c>
      <c r="J165" s="9" t="s">
        <v>166</v>
      </c>
      <c r="K165" s="9" t="s">
        <v>33</v>
      </c>
      <c r="L165" s="2">
        <v>1000000000</v>
      </c>
      <c r="M165" s="2"/>
      <c r="N165" s="2"/>
      <c r="O165" s="2"/>
      <c r="P165" s="2"/>
      <c r="Q165" s="1"/>
      <c r="R165" s="1"/>
      <c r="S165" s="1"/>
      <c r="T165" s="205" t="e">
        <f>(M165+N165+O165+P165+Q165)-(R165+#REF!+S165+#REF!)</f>
        <v>#REF!</v>
      </c>
      <c r="U165" s="205" t="e">
        <f>L165-T165</f>
        <v>#REF!</v>
      </c>
      <c r="V165" s="2"/>
      <c r="W165" s="2">
        <v>940000000</v>
      </c>
      <c r="X165" s="2">
        <v>470000000</v>
      </c>
      <c r="Y165" s="2"/>
      <c r="Z165" s="2"/>
      <c r="AA165" s="2"/>
      <c r="AB165" s="206"/>
      <c r="AC165" s="2"/>
      <c r="AD165" s="2">
        <v>470000000</v>
      </c>
      <c r="AE165" s="2"/>
      <c r="AF165" s="2"/>
      <c r="AG165" s="205"/>
      <c r="AH165" s="205">
        <f t="shared" si="19"/>
        <v>940000000</v>
      </c>
      <c r="AI165" s="205">
        <f t="shared" si="20"/>
        <v>0</v>
      </c>
      <c r="AJ165" s="205" t="e">
        <f>AH165-T165</f>
        <v>#REF!</v>
      </c>
      <c r="AK165" s="9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216" t="s">
        <v>2037</v>
      </c>
      <c r="BL165" s="8" t="s">
        <v>2041</v>
      </c>
      <c r="BM165" s="8"/>
      <c r="BN165" s="8"/>
      <c r="BO165" s="8"/>
      <c r="BP165" s="9" t="s">
        <v>2039</v>
      </c>
      <c r="BQ165" s="9" t="s">
        <v>2040</v>
      </c>
    </row>
    <row r="166" spans="1:69" x14ac:dyDescent="0.25">
      <c r="A166" s="249">
        <v>72</v>
      </c>
      <c r="B166" s="200" t="s">
        <v>67</v>
      </c>
      <c r="C166" s="314" t="s">
        <v>549</v>
      </c>
      <c r="D166" s="207">
        <v>1751</v>
      </c>
      <c r="E166" s="207" t="s">
        <v>808</v>
      </c>
      <c r="F166" s="183"/>
      <c r="G166" s="183"/>
      <c r="I166" s="183" t="s">
        <v>2042</v>
      </c>
      <c r="J166" s="183" t="s">
        <v>102</v>
      </c>
      <c r="K166" s="183" t="s">
        <v>33</v>
      </c>
      <c r="L166" s="316">
        <v>5000000000</v>
      </c>
      <c r="M166" s="339">
        <v>5125000000</v>
      </c>
      <c r="N166" s="316"/>
      <c r="O166" s="316"/>
      <c r="P166" s="316"/>
      <c r="Q166" s="316"/>
      <c r="R166" s="316"/>
      <c r="S166" s="316"/>
      <c r="T166" s="316">
        <f>(M166+N166+O166+P166+Q166)</f>
        <v>5125000000</v>
      </c>
      <c r="U166" s="316">
        <f>L166-T166</f>
        <v>-125000000</v>
      </c>
      <c r="V166" s="205">
        <v>488500000</v>
      </c>
      <c r="W166" s="205">
        <v>488500000</v>
      </c>
      <c r="X166" s="205"/>
      <c r="Y166" s="205"/>
      <c r="Z166" s="205"/>
      <c r="AA166" s="205"/>
      <c r="AB166" s="205"/>
      <c r="AC166" s="205"/>
      <c r="AD166" s="205">
        <v>488500000</v>
      </c>
      <c r="AE166" s="205"/>
      <c r="AF166" s="205"/>
      <c r="AG166" s="205"/>
      <c r="AH166" s="205">
        <f t="shared" si="19"/>
        <v>488500000</v>
      </c>
      <c r="AI166" s="205">
        <f t="shared" si="20"/>
        <v>0</v>
      </c>
      <c r="AJ166" s="316">
        <f>AH166+AH167+AH168+AH169+AH170-T166</f>
        <v>-2236500000</v>
      </c>
      <c r="AK166" s="183" t="s">
        <v>35</v>
      </c>
      <c r="AL166" s="183"/>
      <c r="AM166" s="183"/>
      <c r="AN166" s="183" t="s">
        <v>35</v>
      </c>
      <c r="AO166" s="183" t="s">
        <v>35</v>
      </c>
      <c r="AP166" s="183" t="s">
        <v>35</v>
      </c>
      <c r="AQ166" s="183" t="s">
        <v>35</v>
      </c>
      <c r="AR166" s="183" t="s">
        <v>35</v>
      </c>
      <c r="AS166" s="183"/>
      <c r="AT166" s="183"/>
      <c r="AU166" s="183"/>
      <c r="AV166" s="183"/>
      <c r="AW166" s="183"/>
      <c r="AX166" s="183"/>
      <c r="AY166" s="183"/>
      <c r="AZ166" s="183"/>
      <c r="BA166" s="183"/>
      <c r="BB166" s="183" t="s">
        <v>35</v>
      </c>
      <c r="BC166" s="183"/>
      <c r="BD166" s="183"/>
      <c r="BE166" s="183"/>
      <c r="BF166" s="183"/>
      <c r="BG166" s="183"/>
      <c r="BH166" s="183"/>
      <c r="BI166" s="183" t="s">
        <v>1504</v>
      </c>
      <c r="BJ166" s="183" t="s">
        <v>2043</v>
      </c>
      <c r="BK166" s="200"/>
      <c r="BL166" s="183"/>
      <c r="BM166" s="183"/>
      <c r="BN166" s="183"/>
      <c r="BO166" s="183"/>
      <c r="BP166" s="183"/>
      <c r="BQ166" s="183"/>
    </row>
    <row r="167" spans="1:69" x14ac:dyDescent="0.25">
      <c r="A167" s="223">
        <v>22</v>
      </c>
      <c r="B167" s="200" t="s">
        <v>67</v>
      </c>
      <c r="C167" s="320"/>
      <c r="D167" s="222"/>
      <c r="E167" s="207" t="s">
        <v>808</v>
      </c>
      <c r="F167" s="183"/>
      <c r="G167" s="183"/>
      <c r="I167" s="210" t="s">
        <v>2044</v>
      </c>
      <c r="J167" s="183" t="s">
        <v>65</v>
      </c>
      <c r="K167" s="183" t="s">
        <v>33</v>
      </c>
      <c r="L167" s="321"/>
      <c r="M167" s="340"/>
      <c r="N167" s="321"/>
      <c r="O167" s="321"/>
      <c r="P167" s="321"/>
      <c r="Q167" s="321"/>
      <c r="R167" s="321"/>
      <c r="S167" s="321"/>
      <c r="T167" s="321"/>
      <c r="U167" s="321"/>
      <c r="V167" s="205"/>
      <c r="W167" s="205">
        <v>510000000</v>
      </c>
      <c r="X167" s="2">
        <v>204000000</v>
      </c>
      <c r="Y167" s="2"/>
      <c r="Z167" s="205"/>
      <c r="AA167" s="205"/>
      <c r="AB167" s="206"/>
      <c r="AC167" s="205"/>
      <c r="AD167" s="205">
        <v>306000000</v>
      </c>
      <c r="AE167" s="205"/>
      <c r="AF167" s="2"/>
      <c r="AG167" s="2"/>
      <c r="AH167" s="205">
        <f t="shared" si="19"/>
        <v>510000000</v>
      </c>
      <c r="AI167" s="205">
        <f t="shared" si="20"/>
        <v>0</v>
      </c>
      <c r="AJ167" s="321"/>
      <c r="AK167" s="183" t="s">
        <v>35</v>
      </c>
      <c r="AL167" s="183"/>
      <c r="AM167" s="183"/>
      <c r="AN167" s="183" t="s">
        <v>35</v>
      </c>
      <c r="AO167" s="183" t="s">
        <v>35</v>
      </c>
      <c r="AP167" s="183" t="s">
        <v>35</v>
      </c>
      <c r="AQ167" s="183" t="s">
        <v>35</v>
      </c>
      <c r="AR167" s="183" t="s">
        <v>35</v>
      </c>
      <c r="AS167" s="183"/>
      <c r="AT167" s="183"/>
      <c r="AU167" s="183"/>
      <c r="AV167" s="183"/>
      <c r="AW167" s="183"/>
      <c r="AX167" s="183"/>
      <c r="AY167" s="183"/>
      <c r="AZ167" s="183"/>
      <c r="BA167" s="183"/>
      <c r="BB167" s="183" t="s">
        <v>35</v>
      </c>
      <c r="BC167" s="183"/>
      <c r="BD167" s="183"/>
      <c r="BE167" s="183"/>
      <c r="BF167" s="183"/>
      <c r="BG167" s="183"/>
      <c r="BH167" s="183"/>
      <c r="BI167" s="183" t="s">
        <v>1504</v>
      </c>
      <c r="BJ167" s="183" t="s">
        <v>2043</v>
      </c>
      <c r="BK167" s="200"/>
      <c r="BL167" s="183"/>
      <c r="BM167" s="183"/>
      <c r="BN167" s="183"/>
      <c r="BO167" s="183" t="s">
        <v>66</v>
      </c>
      <c r="BP167" s="183"/>
      <c r="BQ167" s="183"/>
    </row>
    <row r="168" spans="1:69" x14ac:dyDescent="0.25">
      <c r="A168" s="223">
        <v>525</v>
      </c>
      <c r="B168" s="200" t="s">
        <v>67</v>
      </c>
      <c r="C168" s="320"/>
      <c r="D168" s="222"/>
      <c r="E168" s="208" t="s">
        <v>808</v>
      </c>
      <c r="F168" s="183" t="s">
        <v>2045</v>
      </c>
      <c r="G168" s="239"/>
      <c r="I168" s="210" t="s">
        <v>2044</v>
      </c>
      <c r="J168" s="183" t="s">
        <v>459</v>
      </c>
      <c r="K168" s="183" t="s">
        <v>2046</v>
      </c>
      <c r="L168" s="321"/>
      <c r="M168" s="340"/>
      <c r="N168" s="321"/>
      <c r="O168" s="321"/>
      <c r="P168" s="321"/>
      <c r="Q168" s="321"/>
      <c r="R168" s="321"/>
      <c r="S168" s="321"/>
      <c r="T168" s="321"/>
      <c r="U168" s="321"/>
      <c r="V168" s="251"/>
      <c r="W168" s="251">
        <v>310000000</v>
      </c>
      <c r="X168" s="11">
        <v>124000000</v>
      </c>
      <c r="Y168" s="11"/>
      <c r="Z168" s="251"/>
      <c r="AA168" s="251"/>
      <c r="AB168" s="206"/>
      <c r="AC168" s="251"/>
      <c r="AD168" s="251">
        <v>186000000</v>
      </c>
      <c r="AE168" s="11"/>
      <c r="AF168" s="11"/>
      <c r="AG168" s="11"/>
      <c r="AH168" s="205">
        <f t="shared" si="19"/>
        <v>310000000</v>
      </c>
      <c r="AI168" s="205">
        <f t="shared" si="20"/>
        <v>0</v>
      </c>
      <c r="AJ168" s="321"/>
      <c r="AK168" s="183" t="s">
        <v>35</v>
      </c>
      <c r="AL168" s="183"/>
      <c r="AM168" s="183"/>
      <c r="AN168" s="183" t="s">
        <v>35</v>
      </c>
      <c r="AO168" s="183" t="s">
        <v>35</v>
      </c>
      <c r="AP168" s="183" t="s">
        <v>35</v>
      </c>
      <c r="AQ168" s="183" t="s">
        <v>35</v>
      </c>
      <c r="AR168" s="183" t="s">
        <v>35</v>
      </c>
      <c r="AS168" s="183"/>
      <c r="AT168" s="183"/>
      <c r="AU168" s="183"/>
      <c r="AV168" s="183"/>
      <c r="AW168" s="183"/>
      <c r="AX168" s="183"/>
      <c r="AY168" s="183"/>
      <c r="AZ168" s="183"/>
      <c r="BA168" s="183"/>
      <c r="BB168" s="183" t="s">
        <v>35</v>
      </c>
      <c r="BC168" s="183"/>
      <c r="BD168" s="183"/>
      <c r="BE168" s="183"/>
      <c r="BF168" s="210" t="s">
        <v>38</v>
      </c>
      <c r="BG168" s="183"/>
      <c r="BH168" s="183"/>
      <c r="BI168" s="183" t="s">
        <v>1504</v>
      </c>
      <c r="BJ168" s="183" t="s">
        <v>1815</v>
      </c>
      <c r="BK168" s="183"/>
      <c r="BL168" s="183"/>
      <c r="BM168" s="183"/>
      <c r="BN168" s="183"/>
      <c r="BO168" s="183"/>
      <c r="BP168" s="183" t="s">
        <v>2045</v>
      </c>
      <c r="BQ168" s="239"/>
    </row>
    <row r="169" spans="1:69" x14ac:dyDescent="0.25">
      <c r="A169" s="223">
        <v>526</v>
      </c>
      <c r="B169" s="200" t="s">
        <v>67</v>
      </c>
      <c r="C169" s="320"/>
      <c r="D169" s="222"/>
      <c r="E169" s="208" t="s">
        <v>808</v>
      </c>
      <c r="F169" s="183"/>
      <c r="G169" s="183"/>
      <c r="I169" s="210" t="s">
        <v>2044</v>
      </c>
      <c r="J169" s="183" t="s">
        <v>460</v>
      </c>
      <c r="K169" s="183" t="s">
        <v>2047</v>
      </c>
      <c r="L169" s="321"/>
      <c r="M169" s="340"/>
      <c r="N169" s="321"/>
      <c r="O169" s="321"/>
      <c r="P169" s="321"/>
      <c r="Q169" s="321"/>
      <c r="R169" s="321"/>
      <c r="S169" s="321"/>
      <c r="T169" s="321"/>
      <c r="U169" s="321"/>
      <c r="V169" s="205"/>
      <c r="W169" s="205">
        <v>620000000</v>
      </c>
      <c r="X169" s="2">
        <v>248000000</v>
      </c>
      <c r="Y169" s="2"/>
      <c r="Z169" s="205"/>
      <c r="AA169" s="205"/>
      <c r="AB169" s="206"/>
      <c r="AC169" s="205"/>
      <c r="AD169" s="205">
        <v>372000000</v>
      </c>
      <c r="AE169" s="2"/>
      <c r="AF169" s="2"/>
      <c r="AG169" s="2"/>
      <c r="AH169" s="205">
        <f t="shared" si="19"/>
        <v>620000000</v>
      </c>
      <c r="AI169" s="205">
        <f t="shared" si="20"/>
        <v>0</v>
      </c>
      <c r="AJ169" s="321"/>
      <c r="AK169" s="183" t="s">
        <v>35</v>
      </c>
      <c r="AL169" s="183"/>
      <c r="AM169" s="183"/>
      <c r="AN169" s="183" t="s">
        <v>35</v>
      </c>
      <c r="AO169" s="183" t="s">
        <v>35</v>
      </c>
      <c r="AP169" s="183" t="s">
        <v>35</v>
      </c>
      <c r="AQ169" s="183" t="s">
        <v>35</v>
      </c>
      <c r="AR169" s="183" t="s">
        <v>35</v>
      </c>
      <c r="AS169" s="183"/>
      <c r="AT169" s="183"/>
      <c r="AU169" s="183"/>
      <c r="AV169" s="183"/>
      <c r="AW169" s="183"/>
      <c r="AX169" s="183"/>
      <c r="AY169" s="183"/>
      <c r="AZ169" s="183"/>
      <c r="BA169" s="183"/>
      <c r="BB169" s="183" t="s">
        <v>35</v>
      </c>
      <c r="BC169" s="183"/>
      <c r="BD169" s="183"/>
      <c r="BE169" s="183"/>
      <c r="BF169" s="210" t="s">
        <v>38</v>
      </c>
      <c r="BG169" s="183"/>
      <c r="BH169" s="183"/>
      <c r="BI169" s="183" t="s">
        <v>1501</v>
      </c>
      <c r="BJ169" s="183" t="s">
        <v>1741</v>
      </c>
      <c r="BK169" s="183"/>
      <c r="BL169" s="183"/>
      <c r="BM169" s="183"/>
      <c r="BN169" s="183"/>
      <c r="BO169" s="183"/>
      <c r="BP169" s="183"/>
      <c r="BQ169" s="183"/>
    </row>
    <row r="170" spans="1:69" x14ac:dyDescent="0.25">
      <c r="A170" s="249">
        <v>535</v>
      </c>
      <c r="B170" s="200" t="s">
        <v>67</v>
      </c>
      <c r="C170" s="315"/>
      <c r="D170" s="203"/>
      <c r="E170" s="208" t="s">
        <v>808</v>
      </c>
      <c r="F170" s="183"/>
      <c r="G170" s="183"/>
      <c r="I170" s="183" t="s">
        <v>2044</v>
      </c>
      <c r="J170" s="183" t="s">
        <v>464</v>
      </c>
      <c r="K170" s="183" t="s">
        <v>33</v>
      </c>
      <c r="L170" s="317"/>
      <c r="M170" s="341"/>
      <c r="N170" s="317"/>
      <c r="O170" s="317"/>
      <c r="P170" s="317"/>
      <c r="Q170" s="317"/>
      <c r="R170" s="317"/>
      <c r="S170" s="317"/>
      <c r="T170" s="317"/>
      <c r="U170" s="317"/>
      <c r="V170" s="205"/>
      <c r="W170" s="205">
        <v>960000000</v>
      </c>
      <c r="X170" s="2">
        <v>384000000</v>
      </c>
      <c r="Y170" s="2"/>
      <c r="Z170" s="205"/>
      <c r="AA170" s="205"/>
      <c r="AB170" s="206"/>
      <c r="AC170" s="205"/>
      <c r="AD170" s="205">
        <v>576000000</v>
      </c>
      <c r="AE170" s="2"/>
      <c r="AF170" s="2"/>
      <c r="AG170" s="2"/>
      <c r="AH170" s="205">
        <f t="shared" si="19"/>
        <v>960000000</v>
      </c>
      <c r="AI170" s="205">
        <f t="shared" si="20"/>
        <v>0</v>
      </c>
      <c r="AJ170" s="317"/>
      <c r="AK170" s="183" t="s">
        <v>35</v>
      </c>
      <c r="AL170" s="183"/>
      <c r="AM170" s="183"/>
      <c r="AN170" s="183" t="s">
        <v>35</v>
      </c>
      <c r="AO170" s="183" t="s">
        <v>35</v>
      </c>
      <c r="AP170" s="183" t="s">
        <v>35</v>
      </c>
      <c r="AQ170" s="183" t="s">
        <v>35</v>
      </c>
      <c r="AR170" s="183" t="s">
        <v>35</v>
      </c>
      <c r="AS170" s="183"/>
      <c r="AT170" s="183"/>
      <c r="AU170" s="183"/>
      <c r="AV170" s="183"/>
      <c r="AW170" s="183"/>
      <c r="AX170" s="183"/>
      <c r="AY170" s="183"/>
      <c r="AZ170" s="183"/>
      <c r="BA170" s="183"/>
      <c r="BB170" s="183" t="s">
        <v>35</v>
      </c>
      <c r="BC170" s="183"/>
      <c r="BD170" s="183"/>
      <c r="BE170" s="183"/>
      <c r="BF170" s="183" t="s">
        <v>38</v>
      </c>
      <c r="BG170" s="183"/>
      <c r="BH170" s="183"/>
      <c r="BI170" s="183" t="s">
        <v>1504</v>
      </c>
      <c r="BJ170" s="183" t="s">
        <v>1815</v>
      </c>
      <c r="BK170" s="183"/>
      <c r="BL170" s="183"/>
      <c r="BM170" s="183"/>
      <c r="BN170" s="183"/>
      <c r="BO170" s="183"/>
      <c r="BP170" s="183"/>
      <c r="BQ170" s="183"/>
    </row>
    <row r="171" spans="1:69" x14ac:dyDescent="0.25">
      <c r="A171" s="209">
        <v>624</v>
      </c>
      <c r="B171" s="183" t="s">
        <v>67</v>
      </c>
      <c r="C171" s="183" t="s">
        <v>557</v>
      </c>
      <c r="D171" s="183" t="s">
        <v>273</v>
      </c>
      <c r="E171" s="210" t="s">
        <v>809</v>
      </c>
      <c r="F171" s="183" t="s">
        <v>275</v>
      </c>
      <c r="G171" s="183" t="s">
        <v>276</v>
      </c>
      <c r="I171" s="210" t="s">
        <v>243</v>
      </c>
      <c r="J171" s="183" t="s">
        <v>274</v>
      </c>
      <c r="K171" s="183" t="s">
        <v>245</v>
      </c>
      <c r="L171" s="205">
        <v>90000000</v>
      </c>
      <c r="M171" s="205">
        <v>90000000</v>
      </c>
      <c r="N171" s="205"/>
      <c r="O171" s="205"/>
      <c r="P171" s="205"/>
      <c r="Q171" s="205"/>
      <c r="R171" s="205"/>
      <c r="S171" s="205"/>
      <c r="T171" s="205">
        <f t="shared" ref="T171:T177" si="21">(M171+N171+O171+P171+Q171)</f>
        <v>90000000</v>
      </c>
      <c r="U171" s="205">
        <f t="shared" ref="U171:U177" si="22">L171-T171</f>
        <v>0</v>
      </c>
      <c r="V171" s="205">
        <v>90000000</v>
      </c>
      <c r="W171" s="205">
        <v>81000000</v>
      </c>
      <c r="X171" s="2"/>
      <c r="Y171" s="205"/>
      <c r="Z171" s="205"/>
      <c r="AA171" s="205"/>
      <c r="AB171" s="206"/>
      <c r="AC171" s="205"/>
      <c r="AD171" s="205">
        <v>81000000</v>
      </c>
      <c r="AE171" s="2"/>
      <c r="AF171" s="2"/>
      <c r="AG171" s="2"/>
      <c r="AH171" s="205">
        <f t="shared" si="19"/>
        <v>81000000</v>
      </c>
      <c r="AI171" s="205">
        <f t="shared" si="20"/>
        <v>0</v>
      </c>
      <c r="AJ171" s="205">
        <v>0</v>
      </c>
      <c r="AK171" s="183" t="s">
        <v>35</v>
      </c>
      <c r="AL171" s="183"/>
      <c r="AM171" s="183"/>
      <c r="AN171" s="183" t="s">
        <v>35</v>
      </c>
      <c r="AO171" s="183" t="s">
        <v>35</v>
      </c>
      <c r="AP171" s="183" t="s">
        <v>35</v>
      </c>
      <c r="AQ171" s="183" t="s">
        <v>35</v>
      </c>
      <c r="AR171" s="183" t="s">
        <v>35</v>
      </c>
      <c r="AS171" s="183" t="s">
        <v>2048</v>
      </c>
      <c r="AT171" s="183"/>
      <c r="AU171" s="183"/>
      <c r="AV171" s="183"/>
      <c r="AW171" s="183"/>
      <c r="AX171" s="183"/>
      <c r="AY171" s="183"/>
      <c r="AZ171" s="183"/>
      <c r="BA171" s="183"/>
      <c r="BB171" s="183" t="s">
        <v>38</v>
      </c>
      <c r="BC171" s="183">
        <v>5</v>
      </c>
      <c r="BD171" s="183">
        <v>5</v>
      </c>
      <c r="BE171" s="183"/>
      <c r="BF171" s="210" t="s">
        <v>38</v>
      </c>
      <c r="BG171" s="183" t="s">
        <v>2049</v>
      </c>
      <c r="BH171" s="183"/>
      <c r="BI171" s="183" t="s">
        <v>1502</v>
      </c>
      <c r="BJ171" s="183" t="s">
        <v>1785</v>
      </c>
      <c r="BK171" s="183"/>
      <c r="BL171" s="183"/>
      <c r="BM171" s="183"/>
      <c r="BN171" s="183"/>
      <c r="BO171" s="183"/>
      <c r="BP171" s="183" t="s">
        <v>275</v>
      </c>
      <c r="BQ171" s="183" t="s">
        <v>276</v>
      </c>
    </row>
    <row r="172" spans="1:69" x14ac:dyDescent="0.25">
      <c r="A172" s="209">
        <v>637</v>
      </c>
      <c r="B172" s="183" t="s">
        <v>67</v>
      </c>
      <c r="C172" s="183" t="s">
        <v>557</v>
      </c>
      <c r="D172" s="183" t="s">
        <v>286</v>
      </c>
      <c r="E172" s="210" t="s">
        <v>810</v>
      </c>
      <c r="F172" s="183" t="s">
        <v>2050</v>
      </c>
      <c r="G172" s="183" t="s">
        <v>2051</v>
      </c>
      <c r="I172" s="210" t="s">
        <v>2052</v>
      </c>
      <c r="J172" s="183" t="s">
        <v>287</v>
      </c>
      <c r="K172" s="183" t="s">
        <v>288</v>
      </c>
      <c r="L172" s="205">
        <v>103000000</v>
      </c>
      <c r="M172" s="205">
        <v>103000000</v>
      </c>
      <c r="N172" s="205"/>
      <c r="O172" s="205"/>
      <c r="P172" s="205"/>
      <c r="Q172" s="205"/>
      <c r="R172" s="205"/>
      <c r="S172" s="205"/>
      <c r="T172" s="205">
        <f t="shared" si="21"/>
        <v>103000000</v>
      </c>
      <c r="U172" s="205">
        <f t="shared" si="22"/>
        <v>0</v>
      </c>
      <c r="V172" s="205"/>
      <c r="W172" s="205">
        <v>45450000</v>
      </c>
      <c r="X172" s="205"/>
      <c r="Y172" s="205"/>
      <c r="Z172" s="205"/>
      <c r="AA172" s="205"/>
      <c r="AB172" s="205"/>
      <c r="AC172" s="205"/>
      <c r="AD172" s="205">
        <v>43177500</v>
      </c>
      <c r="AE172" s="205"/>
      <c r="AF172" s="205"/>
      <c r="AG172" s="205"/>
      <c r="AH172" s="205">
        <f t="shared" si="19"/>
        <v>43177500</v>
      </c>
      <c r="AI172" s="205">
        <f t="shared" si="20"/>
        <v>2272500</v>
      </c>
      <c r="AJ172" s="205">
        <f>AH172-T172</f>
        <v>-59822500</v>
      </c>
      <c r="AK172" s="183" t="s">
        <v>38</v>
      </c>
      <c r="AL172" s="183"/>
      <c r="AM172" s="183"/>
      <c r="AN172" s="183" t="s">
        <v>35</v>
      </c>
      <c r="AO172" s="183" t="s">
        <v>35</v>
      </c>
      <c r="AP172" s="183" t="s">
        <v>35</v>
      </c>
      <c r="AQ172" s="183" t="s">
        <v>35</v>
      </c>
      <c r="AR172" s="183" t="s">
        <v>35</v>
      </c>
      <c r="AS172" s="183" t="s">
        <v>1787</v>
      </c>
      <c r="AT172" s="183"/>
      <c r="AU172" s="183"/>
      <c r="AV172" s="183" t="s">
        <v>1787</v>
      </c>
      <c r="AW172" s="183"/>
      <c r="AX172" s="183"/>
      <c r="AY172" s="183"/>
      <c r="AZ172" s="183"/>
      <c r="BA172" s="183"/>
      <c r="BB172" s="183" t="s">
        <v>38</v>
      </c>
      <c r="BC172" s="183">
        <v>6.16</v>
      </c>
      <c r="BD172" s="183">
        <v>4.92</v>
      </c>
      <c r="BE172" s="183">
        <v>3.08</v>
      </c>
      <c r="BF172" s="210" t="s">
        <v>35</v>
      </c>
      <c r="BG172" s="183" t="s">
        <v>289</v>
      </c>
      <c r="BH172" s="183"/>
      <c r="BI172" s="183" t="s">
        <v>1502</v>
      </c>
      <c r="BJ172" s="183" t="s">
        <v>1665</v>
      </c>
      <c r="BK172" s="183" t="s">
        <v>202</v>
      </c>
      <c r="BL172" s="183" t="s">
        <v>2053</v>
      </c>
      <c r="BM172" s="183"/>
      <c r="BN172" s="183"/>
      <c r="BO172" s="183"/>
      <c r="BP172" s="183" t="s">
        <v>2050</v>
      </c>
      <c r="BQ172" s="183" t="s">
        <v>2051</v>
      </c>
    </row>
    <row r="173" spans="1:69" x14ac:dyDescent="0.25">
      <c r="A173" s="209">
        <v>573</v>
      </c>
      <c r="B173" s="183" t="s">
        <v>67</v>
      </c>
      <c r="C173" s="183" t="s">
        <v>557</v>
      </c>
      <c r="D173" s="183" t="s">
        <v>532</v>
      </c>
      <c r="E173" s="210" t="s">
        <v>811</v>
      </c>
      <c r="F173" s="183"/>
      <c r="G173" s="183"/>
      <c r="I173" s="210" t="s">
        <v>2054</v>
      </c>
      <c r="J173" s="183" t="s">
        <v>533</v>
      </c>
      <c r="K173" s="183" t="s">
        <v>57</v>
      </c>
      <c r="L173" s="221">
        <v>47250000</v>
      </c>
      <c r="M173" s="205"/>
      <c r="N173" s="205"/>
      <c r="O173" s="205"/>
      <c r="P173" s="205"/>
      <c r="Q173" s="205"/>
      <c r="R173" s="205"/>
      <c r="S173" s="205"/>
      <c r="T173" s="205">
        <f t="shared" si="21"/>
        <v>0</v>
      </c>
      <c r="U173" s="205">
        <f t="shared" si="22"/>
        <v>47250000</v>
      </c>
      <c r="V173" s="205">
        <v>52500000</v>
      </c>
      <c r="W173" s="205">
        <v>47250000</v>
      </c>
      <c r="X173" s="205"/>
      <c r="Y173" s="205"/>
      <c r="Z173" s="205"/>
      <c r="AA173" s="205"/>
      <c r="AB173" s="205"/>
      <c r="AC173" s="205"/>
      <c r="AD173" s="205">
        <v>44887500</v>
      </c>
      <c r="AE173" s="205"/>
      <c r="AF173" s="205"/>
      <c r="AG173" s="205"/>
      <c r="AH173" s="205">
        <f t="shared" si="19"/>
        <v>44887500</v>
      </c>
      <c r="AI173" s="205">
        <f t="shared" si="20"/>
        <v>2362500</v>
      </c>
      <c r="AJ173" s="205">
        <f>AH173-T173</f>
        <v>44887500</v>
      </c>
      <c r="AK173" s="183" t="s">
        <v>38</v>
      </c>
      <c r="AL173" s="183"/>
      <c r="AM173" s="183"/>
      <c r="AN173" s="183" t="s">
        <v>35</v>
      </c>
      <c r="AO173" s="183" t="s">
        <v>35</v>
      </c>
      <c r="AP173" s="183" t="s">
        <v>35</v>
      </c>
      <c r="AQ173" s="183" t="s">
        <v>35</v>
      </c>
      <c r="AR173" s="183" t="s">
        <v>35</v>
      </c>
      <c r="AS173" s="183" t="s">
        <v>141</v>
      </c>
      <c r="AT173" s="183" t="s">
        <v>1646</v>
      </c>
      <c r="AU173" s="183"/>
      <c r="AV173" s="183" t="s">
        <v>141</v>
      </c>
      <c r="AW173" s="183"/>
      <c r="AX173" s="183"/>
      <c r="AY173" s="183"/>
      <c r="AZ173" s="183"/>
      <c r="BA173" s="183"/>
      <c r="BB173" s="183" t="s">
        <v>38</v>
      </c>
      <c r="BC173" s="183">
        <v>4.88</v>
      </c>
      <c r="BD173" s="183">
        <v>3.9</v>
      </c>
      <c r="BE173" s="183">
        <v>2.4</v>
      </c>
      <c r="BF173" s="210" t="s">
        <v>38</v>
      </c>
      <c r="BG173" s="183" t="s">
        <v>2055</v>
      </c>
      <c r="BH173" s="183"/>
      <c r="BI173" s="183" t="s">
        <v>1502</v>
      </c>
      <c r="BJ173" s="183" t="s">
        <v>1665</v>
      </c>
      <c r="BK173" s="183" t="s">
        <v>71</v>
      </c>
      <c r="BL173" s="183" t="s">
        <v>2056</v>
      </c>
      <c r="BM173" s="183"/>
      <c r="BN173" s="183"/>
      <c r="BO173" s="183"/>
      <c r="BP173" s="183"/>
      <c r="BQ173" s="183"/>
    </row>
    <row r="174" spans="1:69" x14ac:dyDescent="0.25">
      <c r="A174" s="204">
        <v>734</v>
      </c>
      <c r="B174" s="183" t="s">
        <v>67</v>
      </c>
      <c r="C174" s="183" t="s">
        <v>557</v>
      </c>
      <c r="D174" s="183" t="s">
        <v>150</v>
      </c>
      <c r="E174" s="183" t="s">
        <v>812</v>
      </c>
      <c r="F174" s="183" t="s">
        <v>1880</v>
      </c>
      <c r="G174" s="183" t="s">
        <v>2057</v>
      </c>
      <c r="I174" s="183" t="s">
        <v>139</v>
      </c>
      <c r="J174" s="183" t="s">
        <v>151</v>
      </c>
      <c r="K174" s="183" t="s">
        <v>152</v>
      </c>
      <c r="L174" s="205">
        <v>500000000</v>
      </c>
      <c r="M174" s="205">
        <v>375000000</v>
      </c>
      <c r="N174" s="205"/>
      <c r="O174" s="205"/>
      <c r="P174" s="205"/>
      <c r="Q174" s="205"/>
      <c r="R174" s="205"/>
      <c r="S174" s="205"/>
      <c r="T174" s="205">
        <f t="shared" si="21"/>
        <v>375000000</v>
      </c>
      <c r="U174" s="205">
        <f t="shared" si="22"/>
        <v>125000000</v>
      </c>
      <c r="V174" s="205"/>
      <c r="W174" s="205">
        <v>450000000</v>
      </c>
      <c r="X174" s="205">
        <v>157500000</v>
      </c>
      <c r="Y174" s="205">
        <v>100000000</v>
      </c>
      <c r="Z174" s="205">
        <v>100000000</v>
      </c>
      <c r="AA174" s="205"/>
      <c r="AB174" s="206"/>
      <c r="AC174" s="205"/>
      <c r="AD174" s="205">
        <v>106250000</v>
      </c>
      <c r="AE174" s="205"/>
      <c r="AF174" s="2">
        <v>25000000</v>
      </c>
      <c r="AG174" s="2"/>
      <c r="AH174" s="205">
        <f t="shared" si="19"/>
        <v>463750000</v>
      </c>
      <c r="AI174" s="205">
        <f t="shared" si="20"/>
        <v>-38750000</v>
      </c>
      <c r="AJ174" s="205">
        <f>AH174-T174</f>
        <v>88750000</v>
      </c>
      <c r="AK174" s="183" t="s">
        <v>38</v>
      </c>
      <c r="AL174" s="183"/>
      <c r="AM174" s="183"/>
      <c r="AN174" s="183"/>
      <c r="AO174" s="183"/>
      <c r="AP174" s="183"/>
      <c r="AQ174" s="183"/>
      <c r="AR174" s="183"/>
      <c r="AS174" s="183" t="s">
        <v>2058</v>
      </c>
      <c r="AT174" s="183"/>
      <c r="AU174" s="183"/>
      <c r="AV174" s="183"/>
      <c r="AW174" s="183"/>
      <c r="AX174" s="183"/>
      <c r="AY174" s="183"/>
      <c r="AZ174" s="183"/>
      <c r="BA174" s="183"/>
      <c r="BB174" s="183"/>
      <c r="BC174" s="183"/>
      <c r="BD174" s="183"/>
      <c r="BE174" s="183"/>
      <c r="BF174" s="183" t="s">
        <v>38</v>
      </c>
      <c r="BG174" s="183" t="s">
        <v>898</v>
      </c>
      <c r="BH174" s="183"/>
      <c r="BI174" s="183" t="s">
        <v>1502</v>
      </c>
      <c r="BJ174" s="183" t="s">
        <v>1649</v>
      </c>
      <c r="BK174" s="183" t="s">
        <v>92</v>
      </c>
      <c r="BL174" s="183"/>
      <c r="BM174" s="183"/>
      <c r="BN174" s="183"/>
      <c r="BO174" s="183"/>
      <c r="BP174" s="183" t="s">
        <v>1880</v>
      </c>
      <c r="BQ174" s="183" t="s">
        <v>2057</v>
      </c>
    </row>
    <row r="175" spans="1:69" x14ac:dyDescent="0.25">
      <c r="A175" s="204">
        <v>1427</v>
      </c>
      <c r="B175" s="183" t="s">
        <v>67</v>
      </c>
      <c r="C175" s="183" t="s">
        <v>557</v>
      </c>
      <c r="D175" s="9" t="s">
        <v>371</v>
      </c>
      <c r="E175" s="183" t="s">
        <v>372</v>
      </c>
      <c r="F175" s="9" t="s">
        <v>372</v>
      </c>
      <c r="G175" s="9" t="s">
        <v>2059</v>
      </c>
      <c r="I175" s="183" t="s">
        <v>1743</v>
      </c>
      <c r="J175" s="183" t="s">
        <v>373</v>
      </c>
      <c r="K175" s="183" t="s">
        <v>374</v>
      </c>
      <c r="L175" s="2">
        <v>340000000</v>
      </c>
      <c r="M175" s="12">
        <v>85000000</v>
      </c>
      <c r="N175" s="2"/>
      <c r="O175" s="2"/>
      <c r="P175" s="2"/>
      <c r="Q175" s="2"/>
      <c r="R175" s="2"/>
      <c r="S175" s="2"/>
      <c r="T175" s="205">
        <f t="shared" si="21"/>
        <v>85000000</v>
      </c>
      <c r="U175" s="205">
        <f t="shared" si="22"/>
        <v>255000000</v>
      </c>
      <c r="V175" s="2">
        <v>340000000</v>
      </c>
      <c r="W175" s="2">
        <v>306000000</v>
      </c>
      <c r="X175" s="2">
        <v>76500000</v>
      </c>
      <c r="Y175" s="2"/>
      <c r="Z175" s="2"/>
      <c r="AA175" s="2"/>
      <c r="AB175" s="206"/>
      <c r="AC175" s="2"/>
      <c r="AD175" s="2"/>
      <c r="AE175" s="2"/>
      <c r="AF175" s="2"/>
      <c r="AG175" s="2"/>
      <c r="AH175" s="205">
        <f t="shared" si="19"/>
        <v>76500000</v>
      </c>
      <c r="AI175" s="205">
        <f t="shared" si="20"/>
        <v>229500000</v>
      </c>
      <c r="AJ175" s="205">
        <f>AH175-T175</f>
        <v>-8500000</v>
      </c>
      <c r="AK175" s="9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 t="s">
        <v>38</v>
      </c>
      <c r="BG175" s="16" t="s">
        <v>877</v>
      </c>
      <c r="BH175" s="8"/>
      <c r="BI175" s="8"/>
      <c r="BJ175" s="8"/>
      <c r="BK175" s="8"/>
      <c r="BL175" s="8"/>
      <c r="BM175" s="8"/>
      <c r="BN175" s="8"/>
      <c r="BO175" s="9"/>
      <c r="BP175" s="9" t="s">
        <v>372</v>
      </c>
      <c r="BQ175" s="9" t="s">
        <v>2059</v>
      </c>
    </row>
    <row r="176" spans="1:69" x14ac:dyDescent="0.25">
      <c r="A176" s="204">
        <v>485</v>
      </c>
      <c r="B176" s="183" t="s">
        <v>67</v>
      </c>
      <c r="C176" s="183" t="s">
        <v>558</v>
      </c>
      <c r="D176" s="183">
        <v>14465</v>
      </c>
      <c r="E176" s="183" t="s">
        <v>116</v>
      </c>
      <c r="F176" s="183" t="s">
        <v>116</v>
      </c>
      <c r="G176" s="183" t="s">
        <v>2060</v>
      </c>
      <c r="I176" s="183" t="s">
        <v>198</v>
      </c>
      <c r="J176" s="183" t="s">
        <v>436</v>
      </c>
      <c r="K176" s="183" t="s">
        <v>349</v>
      </c>
      <c r="L176" s="205">
        <v>70000000</v>
      </c>
      <c r="M176" s="205">
        <v>70000000</v>
      </c>
      <c r="N176" s="205"/>
      <c r="O176" s="205"/>
      <c r="P176" s="205"/>
      <c r="Q176" s="205"/>
      <c r="R176" s="205"/>
      <c r="S176" s="2"/>
      <c r="T176" s="205">
        <f t="shared" si="21"/>
        <v>70000000</v>
      </c>
      <c r="U176" s="205">
        <f t="shared" si="22"/>
        <v>0</v>
      </c>
      <c r="V176" s="205">
        <v>70000000</v>
      </c>
      <c r="W176" s="205">
        <v>63000000</v>
      </c>
      <c r="X176" s="2"/>
      <c r="Y176" s="205"/>
      <c r="Z176" s="205"/>
      <c r="AA176" s="205"/>
      <c r="AB176" s="206"/>
      <c r="AC176" s="205"/>
      <c r="AD176" s="205">
        <v>63000000</v>
      </c>
      <c r="AE176" s="2"/>
      <c r="AF176" s="2"/>
      <c r="AG176" s="2"/>
      <c r="AH176" s="205">
        <f t="shared" si="19"/>
        <v>63000000</v>
      </c>
      <c r="AI176" s="205">
        <f t="shared" si="20"/>
        <v>0</v>
      </c>
      <c r="AJ176" s="205">
        <v>0</v>
      </c>
      <c r="AK176" s="183" t="s">
        <v>35</v>
      </c>
      <c r="AL176" s="183"/>
      <c r="AM176" s="183"/>
      <c r="AN176" s="183" t="s">
        <v>1581</v>
      </c>
      <c r="AO176" s="183" t="s">
        <v>1581</v>
      </c>
      <c r="AP176" s="183" t="s">
        <v>1581</v>
      </c>
      <c r="AQ176" s="183" t="s">
        <v>1581</v>
      </c>
      <c r="AR176" s="183" t="s">
        <v>1581</v>
      </c>
      <c r="AS176" s="183" t="s">
        <v>57</v>
      </c>
      <c r="AT176" s="183"/>
      <c r="AU176" s="183"/>
      <c r="AV176" s="183"/>
      <c r="AW176" s="183"/>
      <c r="AX176" s="183"/>
      <c r="AY176" s="183"/>
      <c r="AZ176" s="183"/>
      <c r="BA176" s="183"/>
      <c r="BB176" s="183" t="s">
        <v>38</v>
      </c>
      <c r="BC176" s="183">
        <v>5</v>
      </c>
      <c r="BD176" s="183">
        <v>5</v>
      </c>
      <c r="BE176" s="183"/>
      <c r="BF176" s="183" t="s">
        <v>38</v>
      </c>
      <c r="BG176" s="183" t="s">
        <v>2061</v>
      </c>
      <c r="BH176" s="183"/>
      <c r="BI176" s="183" t="s">
        <v>1504</v>
      </c>
      <c r="BJ176" s="183" t="s">
        <v>1830</v>
      </c>
      <c r="BK176" s="183"/>
      <c r="BL176" s="183"/>
      <c r="BM176" s="183"/>
      <c r="BN176" s="183"/>
      <c r="BO176" s="183"/>
      <c r="BP176" s="183" t="s">
        <v>116</v>
      </c>
      <c r="BQ176" s="183" t="s">
        <v>2060</v>
      </c>
    </row>
    <row r="177" spans="1:70" x14ac:dyDescent="0.25">
      <c r="A177" s="204">
        <v>1018</v>
      </c>
      <c r="B177" s="183" t="s">
        <v>31</v>
      </c>
      <c r="C177" s="314" t="s">
        <v>558</v>
      </c>
      <c r="D177" s="64" t="s">
        <v>382</v>
      </c>
      <c r="E177" s="208" t="s">
        <v>677</v>
      </c>
      <c r="F177" s="183" t="s">
        <v>2062</v>
      </c>
      <c r="G177" s="183" t="s">
        <v>2063</v>
      </c>
      <c r="I177" s="183" t="s">
        <v>1743</v>
      </c>
      <c r="J177" s="183" t="s">
        <v>383</v>
      </c>
      <c r="K177" s="183" t="s">
        <v>384</v>
      </c>
      <c r="L177" s="326">
        <v>935000000</v>
      </c>
      <c r="M177" s="343"/>
      <c r="N177" s="326"/>
      <c r="O177" s="326"/>
      <c r="P177" s="326"/>
      <c r="Q177" s="326"/>
      <c r="R177" s="326"/>
      <c r="S177" s="326"/>
      <c r="T177" s="316">
        <f t="shared" si="21"/>
        <v>0</v>
      </c>
      <c r="U177" s="316">
        <f t="shared" si="22"/>
        <v>935000000</v>
      </c>
      <c r="V177" s="2">
        <v>315000000</v>
      </c>
      <c r="W177" s="2">
        <v>283500000</v>
      </c>
      <c r="X177" s="2"/>
      <c r="Y177" s="2"/>
      <c r="Z177" s="2"/>
      <c r="AA177" s="2"/>
      <c r="AB177" s="206"/>
      <c r="AC177" s="2"/>
      <c r="AD177" s="2"/>
      <c r="AE177" s="2"/>
      <c r="AF177" s="2"/>
      <c r="AG177" s="2"/>
      <c r="AH177" s="205">
        <f t="shared" si="19"/>
        <v>0</v>
      </c>
      <c r="AI177" s="205">
        <f t="shared" si="20"/>
        <v>283500000</v>
      </c>
      <c r="AJ177" s="205">
        <f>AH177-T177</f>
        <v>0</v>
      </c>
      <c r="AK177" s="9" t="s">
        <v>38</v>
      </c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216"/>
      <c r="BL177" s="8"/>
      <c r="BM177" s="8"/>
      <c r="BN177" s="8"/>
      <c r="BO177" s="183" t="s">
        <v>79</v>
      </c>
      <c r="BP177" s="183" t="s">
        <v>2062</v>
      </c>
      <c r="BQ177" s="183" t="s">
        <v>2063</v>
      </c>
    </row>
    <row r="178" spans="1:70" x14ac:dyDescent="0.25">
      <c r="A178" s="204">
        <v>1025</v>
      </c>
      <c r="B178" s="183" t="s">
        <v>31</v>
      </c>
      <c r="C178" s="315"/>
      <c r="D178" s="65"/>
      <c r="E178" s="234" t="s">
        <v>677</v>
      </c>
      <c r="F178" s="183" t="s">
        <v>2062</v>
      </c>
      <c r="G178" s="183" t="s">
        <v>2063</v>
      </c>
      <c r="I178" s="183"/>
      <c r="J178" s="183" t="s">
        <v>579</v>
      </c>
      <c r="K178" s="183" t="s">
        <v>580</v>
      </c>
      <c r="L178" s="328"/>
      <c r="M178" s="344"/>
      <c r="N178" s="328"/>
      <c r="O178" s="328"/>
      <c r="P178" s="328"/>
      <c r="Q178" s="328"/>
      <c r="R178" s="328"/>
      <c r="S178" s="328"/>
      <c r="T178" s="317"/>
      <c r="U178" s="317"/>
      <c r="V178" s="2"/>
      <c r="W178" s="2">
        <v>250000000</v>
      </c>
      <c r="X178" s="2"/>
      <c r="Y178" s="12">
        <v>125000000</v>
      </c>
      <c r="Z178" s="2"/>
      <c r="AA178" s="2"/>
      <c r="AB178" s="206"/>
      <c r="AC178" s="2"/>
      <c r="AD178" s="2"/>
      <c r="AE178" s="2"/>
      <c r="AF178" s="2"/>
      <c r="AG178" s="2"/>
      <c r="AH178" s="205">
        <f t="shared" si="19"/>
        <v>125000000</v>
      </c>
      <c r="AI178" s="205">
        <f t="shared" si="20"/>
        <v>125000000</v>
      </c>
      <c r="AJ178" s="205">
        <f>AH178-T178</f>
        <v>125000000</v>
      </c>
      <c r="AK178" s="9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216"/>
      <c r="BL178" s="229"/>
      <c r="BM178" s="229"/>
      <c r="BN178" s="229"/>
      <c r="BO178" s="183"/>
      <c r="BP178" s="183" t="s">
        <v>2062</v>
      </c>
      <c r="BQ178" s="183" t="s">
        <v>2063</v>
      </c>
    </row>
    <row r="179" spans="1:70" x14ac:dyDescent="0.25">
      <c r="A179" s="204">
        <v>665</v>
      </c>
      <c r="B179" s="183" t="s">
        <v>67</v>
      </c>
      <c r="C179" s="183" t="s">
        <v>553</v>
      </c>
      <c r="D179" s="9"/>
      <c r="E179" s="234" t="s">
        <v>320</v>
      </c>
      <c r="F179" s="9"/>
      <c r="G179" s="9"/>
      <c r="I179" s="9"/>
      <c r="J179" s="9" t="s">
        <v>319</v>
      </c>
      <c r="K179" s="9" t="s">
        <v>48</v>
      </c>
      <c r="L179" s="205">
        <v>48000000</v>
      </c>
      <c r="M179" s="2"/>
      <c r="N179" s="2"/>
      <c r="O179" s="2"/>
      <c r="P179" s="2"/>
      <c r="Q179" s="2">
        <v>4000000</v>
      </c>
      <c r="R179" s="2"/>
      <c r="S179" s="2"/>
      <c r="T179" s="205">
        <f>(M179+N179+O179+P179+Q179)</f>
        <v>4000000</v>
      </c>
      <c r="U179" s="205">
        <v>0</v>
      </c>
      <c r="V179" s="205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05"/>
      <c r="AH179" s="205">
        <f t="shared" si="19"/>
        <v>0</v>
      </c>
      <c r="AI179" s="205">
        <f t="shared" si="20"/>
        <v>0</v>
      </c>
      <c r="AJ179" s="205">
        <v>0</v>
      </c>
      <c r="AK179" s="9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9" t="s">
        <v>38</v>
      </c>
      <c r="BG179" s="9" t="s">
        <v>320</v>
      </c>
      <c r="BH179" s="8"/>
      <c r="BI179" s="8"/>
      <c r="BJ179" s="8"/>
      <c r="BK179" s="8"/>
      <c r="BL179" s="8"/>
      <c r="BM179" s="8"/>
      <c r="BN179" s="8"/>
      <c r="BO179" s="9"/>
      <c r="BP179" s="9"/>
      <c r="BQ179" s="9"/>
    </row>
    <row r="180" spans="1:70" x14ac:dyDescent="0.25">
      <c r="A180" s="215">
        <v>1041</v>
      </c>
      <c r="B180" s="9" t="s">
        <v>31</v>
      </c>
      <c r="C180" s="183" t="s">
        <v>554</v>
      </c>
      <c r="D180" s="9" t="s">
        <v>425</v>
      </c>
      <c r="E180" s="9" t="s">
        <v>813</v>
      </c>
      <c r="F180" s="9" t="s">
        <v>2064</v>
      </c>
      <c r="G180" s="9" t="s">
        <v>2065</v>
      </c>
      <c r="I180" s="9" t="s">
        <v>1615</v>
      </c>
      <c r="J180" s="9" t="s">
        <v>426</v>
      </c>
      <c r="K180" s="9" t="s">
        <v>427</v>
      </c>
      <c r="L180" s="2">
        <v>1850000000</v>
      </c>
      <c r="M180" s="252">
        <v>1169928588</v>
      </c>
      <c r="N180" s="2">
        <v>359000000</v>
      </c>
      <c r="O180" s="2"/>
      <c r="P180" s="2"/>
      <c r="Q180" s="2"/>
      <c r="R180" s="2"/>
      <c r="S180" s="2"/>
      <c r="T180" s="205" t="e">
        <f>(N180+#REF!+O180+P180+Q180)</f>
        <v>#REF!</v>
      </c>
      <c r="U180" s="205" t="e">
        <f t="shared" ref="U180:U212" si="23">L180-T180</f>
        <v>#REF!</v>
      </c>
      <c r="V180" s="2">
        <v>1850000000</v>
      </c>
      <c r="W180" s="2">
        <v>1665000000</v>
      </c>
      <c r="X180" s="2">
        <v>1052935730</v>
      </c>
      <c r="Y180" s="2">
        <v>339900000</v>
      </c>
      <c r="Z180" s="2"/>
      <c r="AA180" s="2"/>
      <c r="AB180" s="2"/>
      <c r="AC180" s="2"/>
      <c r="AD180" s="2"/>
      <c r="AE180" s="2"/>
      <c r="AF180" s="2"/>
      <c r="AG180" s="2"/>
      <c r="AH180" s="205">
        <f t="shared" si="19"/>
        <v>1392835730</v>
      </c>
      <c r="AI180" s="205">
        <f t="shared" si="20"/>
        <v>272164270</v>
      </c>
      <c r="AJ180" s="205" t="e">
        <f>AH180-T180</f>
        <v>#REF!</v>
      </c>
      <c r="AK180" s="9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216"/>
      <c r="BL180" s="8"/>
      <c r="BM180" s="8"/>
      <c r="BN180" s="8"/>
      <c r="BO180" s="9"/>
      <c r="BP180" s="9" t="s">
        <v>2064</v>
      </c>
      <c r="BQ180" s="9" t="s">
        <v>2065</v>
      </c>
    </row>
    <row r="181" spans="1:70" x14ac:dyDescent="0.25">
      <c r="A181" s="204">
        <v>500</v>
      </c>
      <c r="B181" s="183" t="s">
        <v>67</v>
      </c>
      <c r="C181" s="183" t="s">
        <v>554</v>
      </c>
      <c r="D181" s="183" t="s">
        <v>446</v>
      </c>
      <c r="E181" s="183" t="s">
        <v>814</v>
      </c>
      <c r="F181" s="183" t="s">
        <v>2066</v>
      </c>
      <c r="G181" s="183" t="s">
        <v>310</v>
      </c>
      <c r="I181" s="183" t="s">
        <v>1840</v>
      </c>
      <c r="J181" s="183" t="s">
        <v>447</v>
      </c>
      <c r="K181" s="183" t="s">
        <v>205</v>
      </c>
      <c r="L181" s="205">
        <v>120000000</v>
      </c>
      <c r="M181" s="205">
        <v>120000000</v>
      </c>
      <c r="N181" s="205"/>
      <c r="O181" s="205"/>
      <c r="P181" s="205"/>
      <c r="Q181" s="205"/>
      <c r="R181" s="205"/>
      <c r="S181" s="2"/>
      <c r="T181" s="205">
        <f t="shared" ref="T181:T218" si="24">(M181+N181+O181+P181+Q181)</f>
        <v>120000000</v>
      </c>
      <c r="U181" s="205">
        <f t="shared" si="23"/>
        <v>0</v>
      </c>
      <c r="V181" s="205">
        <v>120000000</v>
      </c>
      <c r="W181" s="205">
        <v>108000000</v>
      </c>
      <c r="X181" s="2"/>
      <c r="Y181" s="205"/>
      <c r="Z181" s="205"/>
      <c r="AA181" s="205"/>
      <c r="AB181" s="206"/>
      <c r="AC181" s="205"/>
      <c r="AD181" s="205">
        <v>108000000</v>
      </c>
      <c r="AE181" s="205"/>
      <c r="AF181" s="1"/>
      <c r="AG181" s="1"/>
      <c r="AH181" s="205">
        <f t="shared" si="19"/>
        <v>108000000</v>
      </c>
      <c r="AI181" s="205">
        <f t="shared" si="20"/>
        <v>0</v>
      </c>
      <c r="AJ181" s="205">
        <v>0</v>
      </c>
      <c r="AK181" s="183" t="s">
        <v>35</v>
      </c>
      <c r="AL181" s="183"/>
      <c r="AM181" s="183"/>
      <c r="AN181" s="183" t="s">
        <v>1581</v>
      </c>
      <c r="AO181" s="183" t="s">
        <v>1581</v>
      </c>
      <c r="AP181" s="183" t="s">
        <v>1581</v>
      </c>
      <c r="AQ181" s="183" t="s">
        <v>1581</v>
      </c>
      <c r="AR181" s="183" t="s">
        <v>1581</v>
      </c>
      <c r="AS181" s="183" t="s">
        <v>2067</v>
      </c>
      <c r="AT181" s="183"/>
      <c r="AU181" s="183"/>
      <c r="AV181" s="183" t="s">
        <v>2068</v>
      </c>
      <c r="AW181" s="183"/>
      <c r="AX181" s="183"/>
      <c r="AY181" s="183"/>
      <c r="AZ181" s="183"/>
      <c r="BA181" s="183"/>
      <c r="BB181" s="183" t="s">
        <v>38</v>
      </c>
      <c r="BC181" s="183">
        <v>5</v>
      </c>
      <c r="BD181" s="183">
        <v>4.5</v>
      </c>
      <c r="BE181" s="183"/>
      <c r="BF181" s="183" t="s">
        <v>38</v>
      </c>
      <c r="BG181" s="183" t="s">
        <v>125</v>
      </c>
      <c r="BH181" s="183"/>
      <c r="BI181" s="183" t="s">
        <v>1502</v>
      </c>
      <c r="BJ181" s="183" t="s">
        <v>1785</v>
      </c>
      <c r="BK181" s="183"/>
      <c r="BL181" s="183"/>
      <c r="BM181" s="183"/>
      <c r="BN181" s="183"/>
      <c r="BO181" s="183"/>
      <c r="BP181" s="183" t="s">
        <v>2066</v>
      </c>
      <c r="BQ181" s="183" t="s">
        <v>310</v>
      </c>
    </row>
    <row r="182" spans="1:70" x14ac:dyDescent="0.25">
      <c r="A182" s="204">
        <v>590</v>
      </c>
      <c r="B182" s="183" t="s">
        <v>67</v>
      </c>
      <c r="C182" s="183" t="s">
        <v>554</v>
      </c>
      <c r="D182" s="183" t="s">
        <v>446</v>
      </c>
      <c r="E182" s="183" t="s">
        <v>814</v>
      </c>
      <c r="F182" s="183" t="s">
        <v>2066</v>
      </c>
      <c r="G182" s="183" t="s">
        <v>310</v>
      </c>
      <c r="I182" s="183" t="s">
        <v>2069</v>
      </c>
      <c r="J182" s="183" t="s">
        <v>524</v>
      </c>
      <c r="K182" s="183" t="s">
        <v>525</v>
      </c>
      <c r="L182" s="205">
        <v>100000000</v>
      </c>
      <c r="M182" s="205">
        <v>100000000</v>
      </c>
      <c r="N182" s="205"/>
      <c r="O182" s="205"/>
      <c r="P182" s="205"/>
      <c r="Q182" s="205"/>
      <c r="R182" s="205"/>
      <c r="S182" s="205"/>
      <c r="T182" s="205">
        <f t="shared" si="24"/>
        <v>100000000</v>
      </c>
      <c r="U182" s="205">
        <f t="shared" si="23"/>
        <v>0</v>
      </c>
      <c r="V182" s="205">
        <v>100000000</v>
      </c>
      <c r="W182" s="205">
        <v>90000000</v>
      </c>
      <c r="X182" s="205">
        <v>90000000</v>
      </c>
      <c r="Y182" s="205"/>
      <c r="Z182" s="205"/>
      <c r="AA182" s="205"/>
      <c r="AB182" s="205"/>
      <c r="AC182" s="205"/>
      <c r="AD182" s="205"/>
      <c r="AE182" s="205"/>
      <c r="AF182" s="1"/>
      <c r="AG182" s="1"/>
      <c r="AH182" s="205">
        <f t="shared" si="19"/>
        <v>90000000</v>
      </c>
      <c r="AI182" s="205">
        <f t="shared" si="20"/>
        <v>0</v>
      </c>
      <c r="AJ182" s="205">
        <v>0</v>
      </c>
      <c r="AK182" s="183" t="s">
        <v>35</v>
      </c>
      <c r="AL182" s="183"/>
      <c r="AM182" s="183"/>
      <c r="AN182" s="183" t="s">
        <v>35</v>
      </c>
      <c r="AO182" s="183" t="s">
        <v>35</v>
      </c>
      <c r="AP182" s="183" t="s">
        <v>35</v>
      </c>
      <c r="AQ182" s="183" t="s">
        <v>35</v>
      </c>
      <c r="AR182" s="183" t="s">
        <v>35</v>
      </c>
      <c r="AS182" s="183"/>
      <c r="AT182" s="183"/>
      <c r="AU182" s="183"/>
      <c r="AV182" s="183" t="s">
        <v>2070</v>
      </c>
      <c r="AW182" s="183"/>
      <c r="AX182" s="183"/>
      <c r="AY182" s="183"/>
      <c r="AZ182" s="183"/>
      <c r="BA182" s="183"/>
      <c r="BB182" s="183" t="s">
        <v>35</v>
      </c>
      <c r="BC182" s="183"/>
      <c r="BD182" s="183"/>
      <c r="BE182" s="183"/>
      <c r="BF182" s="183" t="s">
        <v>38</v>
      </c>
      <c r="BG182" s="183" t="s">
        <v>2071</v>
      </c>
      <c r="BH182" s="183"/>
      <c r="BI182" s="183"/>
      <c r="BJ182" s="183"/>
      <c r="BK182" s="183"/>
      <c r="BL182" s="183"/>
      <c r="BM182" s="183"/>
      <c r="BN182" s="183"/>
      <c r="BO182" s="183"/>
      <c r="BP182" s="183" t="s">
        <v>2066</v>
      </c>
      <c r="BQ182" s="183" t="s">
        <v>310</v>
      </c>
    </row>
    <row r="183" spans="1:70" x14ac:dyDescent="0.25">
      <c r="A183" s="209">
        <v>589</v>
      </c>
      <c r="B183" s="183" t="s">
        <v>67</v>
      </c>
      <c r="C183" s="183" t="s">
        <v>554</v>
      </c>
      <c r="D183" s="183" t="s">
        <v>446</v>
      </c>
      <c r="E183" s="210" t="s">
        <v>814</v>
      </c>
      <c r="F183" s="183" t="s">
        <v>2066</v>
      </c>
      <c r="G183" s="183" t="s">
        <v>310</v>
      </c>
      <c r="I183" s="210" t="s">
        <v>1662</v>
      </c>
      <c r="J183" s="183" t="s">
        <v>522</v>
      </c>
      <c r="K183" s="183" t="s">
        <v>523</v>
      </c>
      <c r="L183" s="205">
        <v>30000000</v>
      </c>
      <c r="M183" s="205">
        <v>30000000</v>
      </c>
      <c r="N183" s="205"/>
      <c r="O183" s="205"/>
      <c r="P183" s="205"/>
      <c r="Q183" s="205"/>
      <c r="R183" s="205"/>
      <c r="S183" s="205"/>
      <c r="T183" s="205">
        <f t="shared" si="24"/>
        <v>30000000</v>
      </c>
      <c r="U183" s="205">
        <f t="shared" si="23"/>
        <v>0</v>
      </c>
      <c r="V183" s="205">
        <v>30000000</v>
      </c>
      <c r="W183" s="205">
        <v>27000000</v>
      </c>
      <c r="X183" s="205"/>
      <c r="Y183" s="205"/>
      <c r="Z183" s="205"/>
      <c r="AA183" s="205"/>
      <c r="AB183" s="206"/>
      <c r="AC183" s="205"/>
      <c r="AD183" s="205">
        <v>27000000</v>
      </c>
      <c r="AE183" s="205"/>
      <c r="AF183" s="205"/>
      <c r="AG183" s="205"/>
      <c r="AH183" s="205">
        <f t="shared" si="19"/>
        <v>27000000</v>
      </c>
      <c r="AI183" s="205">
        <f t="shared" si="20"/>
        <v>0</v>
      </c>
      <c r="AJ183" s="205">
        <v>0</v>
      </c>
      <c r="AK183" s="183" t="s">
        <v>38</v>
      </c>
      <c r="AL183" s="183"/>
      <c r="AM183" s="183"/>
      <c r="AN183" s="183" t="s">
        <v>35</v>
      </c>
      <c r="AO183" s="183" t="s">
        <v>35</v>
      </c>
      <c r="AP183" s="183" t="s">
        <v>35</v>
      </c>
      <c r="AQ183" s="183" t="s">
        <v>35</v>
      </c>
      <c r="AR183" s="183" t="s">
        <v>35</v>
      </c>
      <c r="AS183" s="183"/>
      <c r="AT183" s="183"/>
      <c r="AU183" s="183"/>
      <c r="AV183" s="183" t="s">
        <v>2072</v>
      </c>
      <c r="AW183" s="183"/>
      <c r="AX183" s="183"/>
      <c r="AY183" s="183"/>
      <c r="AZ183" s="183"/>
      <c r="BA183" s="183"/>
      <c r="BB183" s="183" t="s">
        <v>35</v>
      </c>
      <c r="BC183" s="183"/>
      <c r="BD183" s="183"/>
      <c r="BE183" s="183"/>
      <c r="BF183" s="210" t="s">
        <v>38</v>
      </c>
      <c r="BG183" s="183" t="s">
        <v>2073</v>
      </c>
      <c r="BH183" s="183"/>
      <c r="BI183" s="183"/>
      <c r="BJ183" s="183"/>
      <c r="BK183" s="183"/>
      <c r="BL183" s="183"/>
      <c r="BM183" s="183"/>
      <c r="BN183" s="183"/>
      <c r="BO183" s="183"/>
      <c r="BP183" s="183" t="s">
        <v>2066</v>
      </c>
      <c r="BQ183" s="183" t="s">
        <v>310</v>
      </c>
    </row>
    <row r="184" spans="1:70" x14ac:dyDescent="0.25">
      <c r="A184" s="204">
        <v>645</v>
      </c>
      <c r="B184" s="183" t="s">
        <v>67</v>
      </c>
      <c r="C184" s="183" t="s">
        <v>554</v>
      </c>
      <c r="D184" s="183" t="s">
        <v>299</v>
      </c>
      <c r="E184" s="183" t="s">
        <v>815</v>
      </c>
      <c r="F184" s="183" t="s">
        <v>2074</v>
      </c>
      <c r="G184" s="183" t="s">
        <v>1902</v>
      </c>
      <c r="I184" s="183" t="s">
        <v>2075</v>
      </c>
      <c r="J184" s="183" t="s">
        <v>300</v>
      </c>
      <c r="K184" s="183" t="s">
        <v>99</v>
      </c>
      <c r="L184" s="205">
        <v>1000000000</v>
      </c>
      <c r="M184" s="241">
        <v>733000000</v>
      </c>
      <c r="N184" s="205"/>
      <c r="O184" s="205"/>
      <c r="P184" s="205"/>
      <c r="Q184" s="205"/>
      <c r="R184" s="205"/>
      <c r="S184" s="2"/>
      <c r="T184" s="205">
        <f t="shared" si="24"/>
        <v>733000000</v>
      </c>
      <c r="U184" s="205">
        <f t="shared" si="23"/>
        <v>267000000</v>
      </c>
      <c r="V184" s="205">
        <v>1000000000</v>
      </c>
      <c r="W184" s="205">
        <v>900000000</v>
      </c>
      <c r="X184" s="205">
        <v>659700000</v>
      </c>
      <c r="Y184" s="205"/>
      <c r="Z184" s="205"/>
      <c r="AA184" s="205"/>
      <c r="AB184" s="206"/>
      <c r="AC184" s="2"/>
      <c r="AD184" s="2"/>
      <c r="AE184" s="1"/>
      <c r="AF184" s="1"/>
      <c r="AG184" s="1"/>
      <c r="AH184" s="205">
        <f t="shared" si="19"/>
        <v>659700000</v>
      </c>
      <c r="AI184" s="221">
        <f t="shared" si="20"/>
        <v>240300000</v>
      </c>
      <c r="AJ184" s="205">
        <f>AH184-T184</f>
        <v>-73300000</v>
      </c>
      <c r="AK184" s="183" t="s">
        <v>35</v>
      </c>
      <c r="AL184" s="183"/>
      <c r="AM184" s="183"/>
      <c r="AN184" s="183" t="s">
        <v>35</v>
      </c>
      <c r="AO184" s="183" t="s">
        <v>35</v>
      </c>
      <c r="AP184" s="183" t="s">
        <v>35</v>
      </c>
      <c r="AQ184" s="183" t="s">
        <v>35</v>
      </c>
      <c r="AR184" s="183" t="s">
        <v>35</v>
      </c>
      <c r="AS184" s="183"/>
      <c r="AT184" s="183"/>
      <c r="AU184" s="183"/>
      <c r="AV184" s="183" t="s">
        <v>2076</v>
      </c>
      <c r="AW184" s="183"/>
      <c r="AX184" s="183"/>
      <c r="AY184" s="183"/>
      <c r="AZ184" s="183"/>
      <c r="BA184" s="183"/>
      <c r="BB184" s="183" t="s">
        <v>35</v>
      </c>
      <c r="BC184" s="183"/>
      <c r="BD184" s="183"/>
      <c r="BE184" s="183"/>
      <c r="BF184" s="183" t="s">
        <v>38</v>
      </c>
      <c r="BG184" s="183" t="s">
        <v>2077</v>
      </c>
      <c r="BH184" s="183"/>
      <c r="BI184" s="183" t="s">
        <v>1504</v>
      </c>
      <c r="BJ184" s="183" t="s">
        <v>2078</v>
      </c>
      <c r="BK184" s="183"/>
      <c r="BL184" s="183"/>
      <c r="BM184" s="183"/>
      <c r="BN184" s="183"/>
      <c r="BO184" s="183"/>
      <c r="BP184" s="183" t="s">
        <v>2074</v>
      </c>
      <c r="BQ184" s="183" t="s">
        <v>1902</v>
      </c>
    </row>
    <row r="185" spans="1:70" x14ac:dyDescent="0.25">
      <c r="A185" s="209">
        <v>640</v>
      </c>
      <c r="B185" s="183" t="s">
        <v>67</v>
      </c>
      <c r="C185" s="183" t="s">
        <v>554</v>
      </c>
      <c r="D185" s="183" t="s">
        <v>290</v>
      </c>
      <c r="E185" s="210" t="s">
        <v>816</v>
      </c>
      <c r="F185" s="183" t="s">
        <v>1585</v>
      </c>
      <c r="G185" s="183" t="s">
        <v>2079</v>
      </c>
      <c r="I185" s="210" t="s">
        <v>2080</v>
      </c>
      <c r="J185" s="183" t="s">
        <v>291</v>
      </c>
      <c r="K185" s="183" t="s">
        <v>292</v>
      </c>
      <c r="L185" s="205">
        <v>231750000</v>
      </c>
      <c r="M185" s="205">
        <v>231750000</v>
      </c>
      <c r="N185" s="205"/>
      <c r="O185" s="205"/>
      <c r="P185" s="205"/>
      <c r="Q185" s="205"/>
      <c r="R185" s="205"/>
      <c r="S185" s="1"/>
      <c r="T185" s="205">
        <f t="shared" si="24"/>
        <v>231750000</v>
      </c>
      <c r="U185" s="205">
        <f t="shared" si="23"/>
        <v>0</v>
      </c>
      <c r="V185" s="205">
        <v>231750000</v>
      </c>
      <c r="W185" s="205">
        <v>208575000</v>
      </c>
      <c r="X185" s="205">
        <v>156431250</v>
      </c>
      <c r="Y185" s="205"/>
      <c r="Z185" s="205"/>
      <c r="AA185" s="205"/>
      <c r="AB185" s="206"/>
      <c r="AC185" s="205"/>
      <c r="AD185" s="205">
        <v>52143750</v>
      </c>
      <c r="AE185" s="205"/>
      <c r="AF185" s="1"/>
      <c r="AG185" s="1"/>
      <c r="AH185" s="205">
        <f t="shared" si="19"/>
        <v>208575000</v>
      </c>
      <c r="AI185" s="205">
        <f t="shared" si="20"/>
        <v>0</v>
      </c>
      <c r="AJ185" s="205">
        <v>0</v>
      </c>
      <c r="AK185" s="183" t="s">
        <v>35</v>
      </c>
      <c r="AL185" s="183"/>
      <c r="AM185" s="183"/>
      <c r="AN185" s="183" t="s">
        <v>35</v>
      </c>
      <c r="AO185" s="183" t="s">
        <v>35</v>
      </c>
      <c r="AP185" s="183" t="s">
        <v>35</v>
      </c>
      <c r="AQ185" s="183" t="s">
        <v>35</v>
      </c>
      <c r="AR185" s="183" t="s">
        <v>35</v>
      </c>
      <c r="AS185" s="183"/>
      <c r="AT185" s="183"/>
      <c r="AU185" s="183"/>
      <c r="AV185" s="183" t="s">
        <v>2081</v>
      </c>
      <c r="AW185" s="183"/>
      <c r="AX185" s="183"/>
      <c r="AY185" s="183"/>
      <c r="AZ185" s="183"/>
      <c r="BA185" s="183"/>
      <c r="BB185" s="183" t="s">
        <v>35</v>
      </c>
      <c r="BC185" s="183"/>
      <c r="BD185" s="183"/>
      <c r="BE185" s="183"/>
      <c r="BF185" s="210" t="s">
        <v>38</v>
      </c>
      <c r="BG185" s="183" t="s">
        <v>2082</v>
      </c>
      <c r="BH185" s="183"/>
      <c r="BI185" s="183" t="s">
        <v>1504</v>
      </c>
      <c r="BJ185" s="183" t="s">
        <v>2078</v>
      </c>
      <c r="BK185" s="183" t="s">
        <v>2083</v>
      </c>
      <c r="BL185" s="183"/>
      <c r="BM185" s="183"/>
      <c r="BN185" s="183"/>
      <c r="BO185" s="183"/>
      <c r="BP185" s="183" t="s">
        <v>1585</v>
      </c>
      <c r="BQ185" s="183" t="s">
        <v>2079</v>
      </c>
    </row>
    <row r="186" spans="1:70" x14ac:dyDescent="0.25">
      <c r="A186" s="215">
        <v>1401</v>
      </c>
      <c r="B186" s="9" t="s">
        <v>67</v>
      </c>
      <c r="C186" s="183" t="s">
        <v>554</v>
      </c>
      <c r="D186" s="9" t="s">
        <v>403</v>
      </c>
      <c r="E186" s="9" t="s">
        <v>376</v>
      </c>
      <c r="F186" s="9" t="s">
        <v>376</v>
      </c>
      <c r="G186" s="9" t="s">
        <v>2084</v>
      </c>
      <c r="I186" s="9" t="s">
        <v>1780</v>
      </c>
      <c r="J186" s="9" t="s">
        <v>700</v>
      </c>
      <c r="K186" s="9" t="s">
        <v>404</v>
      </c>
      <c r="L186" s="2">
        <v>530000000</v>
      </c>
      <c r="M186" s="12">
        <v>530000000</v>
      </c>
      <c r="N186" s="2"/>
      <c r="O186" s="2"/>
      <c r="P186" s="2"/>
      <c r="Q186" s="2"/>
      <c r="R186" s="2"/>
      <c r="S186" s="2"/>
      <c r="T186" s="205">
        <f t="shared" si="24"/>
        <v>530000000</v>
      </c>
      <c r="U186" s="205">
        <f t="shared" si="23"/>
        <v>0</v>
      </c>
      <c r="V186" s="2">
        <v>530000000</v>
      </c>
      <c r="W186" s="2">
        <v>477000000</v>
      </c>
      <c r="X186" s="2">
        <v>119250000</v>
      </c>
      <c r="Y186" s="2">
        <v>238500000</v>
      </c>
      <c r="Z186" s="2">
        <v>119250000</v>
      </c>
      <c r="AA186" s="2"/>
      <c r="AB186" s="206"/>
      <c r="AC186" s="2"/>
      <c r="AD186" s="2"/>
      <c r="AE186" s="2"/>
      <c r="AF186" s="2"/>
      <c r="AG186" s="2"/>
      <c r="AH186" s="205">
        <f t="shared" si="19"/>
        <v>477000000</v>
      </c>
      <c r="AI186" s="205">
        <f t="shared" si="20"/>
        <v>0</v>
      </c>
      <c r="AJ186" s="205">
        <f t="shared" ref="AJ186:AJ198" si="25">AH186-T186</f>
        <v>-53000000</v>
      </c>
      <c r="AK186" s="9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 t="s">
        <v>35</v>
      </c>
      <c r="BG186" s="8" t="s">
        <v>613</v>
      </c>
      <c r="BH186" s="8"/>
      <c r="BI186" s="8"/>
      <c r="BJ186" s="8"/>
      <c r="BK186" s="8"/>
      <c r="BL186" s="229"/>
      <c r="BM186" s="229"/>
      <c r="BN186" s="229"/>
      <c r="BO186" s="9"/>
      <c r="BP186" s="9" t="s">
        <v>376</v>
      </c>
      <c r="BQ186" s="9" t="s">
        <v>2084</v>
      </c>
    </row>
    <row r="187" spans="1:70" x14ac:dyDescent="0.25">
      <c r="A187" s="204">
        <v>491</v>
      </c>
      <c r="B187" s="183" t="s">
        <v>67</v>
      </c>
      <c r="C187" s="183" t="s">
        <v>552</v>
      </c>
      <c r="D187" s="183" t="s">
        <v>437</v>
      </c>
      <c r="E187" s="183" t="s">
        <v>817</v>
      </c>
      <c r="F187" s="183" t="s">
        <v>2085</v>
      </c>
      <c r="G187" s="183" t="s">
        <v>2086</v>
      </c>
      <c r="I187" s="183" t="s">
        <v>2087</v>
      </c>
      <c r="J187" s="183" t="s">
        <v>438</v>
      </c>
      <c r="K187" s="183" t="s">
        <v>1706</v>
      </c>
      <c r="L187" s="205">
        <v>1330000000</v>
      </c>
      <c r="M187" s="205"/>
      <c r="N187" s="205"/>
      <c r="O187" s="205"/>
      <c r="P187" s="205"/>
      <c r="Q187" s="205"/>
      <c r="R187" s="205"/>
      <c r="S187" s="205"/>
      <c r="T187" s="205">
        <f t="shared" si="24"/>
        <v>0</v>
      </c>
      <c r="U187" s="205">
        <f t="shared" si="23"/>
        <v>1330000000</v>
      </c>
      <c r="V187" s="205">
        <v>1330000000</v>
      </c>
      <c r="W187" s="205">
        <v>998000000</v>
      </c>
      <c r="X187" s="205"/>
      <c r="Y187" s="205"/>
      <c r="Z187" s="205"/>
      <c r="AA187" s="205"/>
      <c r="AB187" s="206"/>
      <c r="AC187" s="2"/>
      <c r="AD187" s="2">
        <v>998000000</v>
      </c>
      <c r="AE187" s="1"/>
      <c r="AF187" s="1"/>
      <c r="AG187" s="1"/>
      <c r="AH187" s="205">
        <f t="shared" si="19"/>
        <v>998000000</v>
      </c>
      <c r="AI187" s="205">
        <f t="shared" si="20"/>
        <v>0</v>
      </c>
      <c r="AJ187" s="205">
        <f t="shared" si="25"/>
        <v>998000000</v>
      </c>
      <c r="AK187" s="183" t="s">
        <v>35</v>
      </c>
      <c r="AL187" s="183"/>
      <c r="AM187" s="183"/>
      <c r="AN187" s="183" t="s">
        <v>1581</v>
      </c>
      <c r="AO187" s="183" t="s">
        <v>1581</v>
      </c>
      <c r="AP187" s="183" t="s">
        <v>1581</v>
      </c>
      <c r="AQ187" s="183" t="s">
        <v>1581</v>
      </c>
      <c r="AR187" s="183" t="s">
        <v>1581</v>
      </c>
      <c r="AS187" s="183" t="s">
        <v>71</v>
      </c>
      <c r="AT187" s="183"/>
      <c r="AU187" s="183"/>
      <c r="AV187" s="183"/>
      <c r="AW187" s="183"/>
      <c r="AX187" s="183"/>
      <c r="AY187" s="183"/>
      <c r="AZ187" s="183"/>
      <c r="BA187" s="183"/>
      <c r="BB187" s="183" t="s">
        <v>38</v>
      </c>
      <c r="BC187" s="183">
        <v>6.6</v>
      </c>
      <c r="BD187" s="183">
        <v>5.28</v>
      </c>
      <c r="BE187" s="183">
        <v>3.3</v>
      </c>
      <c r="BF187" s="183" t="s">
        <v>35</v>
      </c>
      <c r="BG187" s="183" t="s">
        <v>2088</v>
      </c>
      <c r="BH187" s="183"/>
      <c r="BI187" s="183" t="s">
        <v>1501</v>
      </c>
      <c r="BJ187" s="183" t="s">
        <v>1741</v>
      </c>
      <c r="BK187" s="183"/>
      <c r="BL187" s="183"/>
      <c r="BM187" s="183"/>
      <c r="BN187" s="183"/>
      <c r="BO187" s="183" t="s">
        <v>2089</v>
      </c>
      <c r="BP187" s="183" t="s">
        <v>2085</v>
      </c>
      <c r="BQ187" s="183" t="s">
        <v>2086</v>
      </c>
    </row>
    <row r="188" spans="1:70" x14ac:dyDescent="0.25">
      <c r="A188" s="209">
        <v>562</v>
      </c>
      <c r="B188" s="183" t="s">
        <v>67</v>
      </c>
      <c r="C188" s="183" t="s">
        <v>552</v>
      </c>
      <c r="D188" s="183" t="s">
        <v>495</v>
      </c>
      <c r="E188" s="210" t="s">
        <v>678</v>
      </c>
      <c r="F188" s="183" t="s">
        <v>497</v>
      </c>
      <c r="G188" s="183" t="s">
        <v>2090</v>
      </c>
      <c r="I188" s="210" t="s">
        <v>1794</v>
      </c>
      <c r="J188" s="183" t="s">
        <v>496</v>
      </c>
      <c r="K188" s="183" t="s">
        <v>202</v>
      </c>
      <c r="L188" s="205">
        <v>2200000000</v>
      </c>
      <c r="M188" s="205">
        <v>497640000</v>
      </c>
      <c r="N188" s="205">
        <v>440000000</v>
      </c>
      <c r="O188" s="205">
        <v>880000000</v>
      </c>
      <c r="P188" s="205">
        <v>375760000</v>
      </c>
      <c r="Q188" s="205"/>
      <c r="R188" s="205"/>
      <c r="S188" s="205"/>
      <c r="T188" s="205">
        <f t="shared" si="24"/>
        <v>2193400000</v>
      </c>
      <c r="U188" s="205">
        <f t="shared" si="23"/>
        <v>6600000</v>
      </c>
      <c r="V188" s="205">
        <v>2200000000</v>
      </c>
      <c r="W188" s="205">
        <v>1980000000</v>
      </c>
      <c r="X188" s="205">
        <v>396000000</v>
      </c>
      <c r="Y188" s="205">
        <v>447876000</v>
      </c>
      <c r="Z188" s="205">
        <v>792000000</v>
      </c>
      <c r="AA188" s="205"/>
      <c r="AB188" s="206"/>
      <c r="AC188" s="2"/>
      <c r="AD188" s="2">
        <v>338184000</v>
      </c>
      <c r="AE188" s="1"/>
      <c r="AF188" s="1"/>
      <c r="AG188" s="1"/>
      <c r="AH188" s="205">
        <f t="shared" si="19"/>
        <v>1974060000</v>
      </c>
      <c r="AI188" s="205">
        <f t="shared" si="20"/>
        <v>5940000</v>
      </c>
      <c r="AJ188" s="205">
        <f t="shared" si="25"/>
        <v>-219340000</v>
      </c>
      <c r="AK188" s="183" t="s">
        <v>35</v>
      </c>
      <c r="AL188" s="183"/>
      <c r="AM188" s="183"/>
      <c r="AN188" s="183" t="s">
        <v>35</v>
      </c>
      <c r="AO188" s="183" t="s">
        <v>35</v>
      </c>
      <c r="AP188" s="183" t="s">
        <v>35</v>
      </c>
      <c r="AQ188" s="183" t="s">
        <v>35</v>
      </c>
      <c r="AR188" s="183" t="s">
        <v>35</v>
      </c>
      <c r="AS188" s="183"/>
      <c r="AT188" s="183"/>
      <c r="AU188" s="183"/>
      <c r="AV188" s="183"/>
      <c r="AW188" s="183"/>
      <c r="AX188" s="183"/>
      <c r="AY188" s="183"/>
      <c r="AZ188" s="183"/>
      <c r="BA188" s="183"/>
      <c r="BB188" s="183" t="s">
        <v>35</v>
      </c>
      <c r="BC188" s="183"/>
      <c r="BD188" s="183"/>
      <c r="BE188" s="183"/>
      <c r="BF188" s="210" t="s">
        <v>38</v>
      </c>
      <c r="BG188" s="183" t="s">
        <v>2091</v>
      </c>
      <c r="BH188" s="183"/>
      <c r="BI188" s="183" t="s">
        <v>1502</v>
      </c>
      <c r="BJ188" s="183" t="s">
        <v>1665</v>
      </c>
      <c r="BK188" s="183"/>
      <c r="BL188" s="183"/>
      <c r="BM188" s="183"/>
      <c r="BN188" s="183"/>
      <c r="BO188" s="183"/>
      <c r="BP188" s="183" t="s">
        <v>497</v>
      </c>
      <c r="BQ188" s="183" t="s">
        <v>2090</v>
      </c>
    </row>
    <row r="189" spans="1:70" x14ac:dyDescent="0.25">
      <c r="A189" s="209">
        <v>631</v>
      </c>
      <c r="B189" s="183" t="s">
        <v>67</v>
      </c>
      <c r="C189" s="183" t="s">
        <v>566</v>
      </c>
      <c r="D189" s="183" t="s">
        <v>283</v>
      </c>
      <c r="E189" s="210" t="s">
        <v>818</v>
      </c>
      <c r="F189" s="183" t="s">
        <v>143</v>
      </c>
      <c r="G189" s="183" t="s">
        <v>285</v>
      </c>
      <c r="I189" s="210" t="s">
        <v>2092</v>
      </c>
      <c r="J189" s="183" t="s">
        <v>284</v>
      </c>
      <c r="K189" s="183" t="s">
        <v>110</v>
      </c>
      <c r="L189" s="205">
        <v>600000000</v>
      </c>
      <c r="M189" s="205" t="s">
        <v>2093</v>
      </c>
      <c r="N189" s="205">
        <v>299516979</v>
      </c>
      <c r="O189" s="205"/>
      <c r="P189" s="205"/>
      <c r="Q189" s="205"/>
      <c r="R189" s="205"/>
      <c r="S189" s="205"/>
      <c r="T189" s="205" t="e">
        <f t="shared" si="24"/>
        <v>#VALUE!</v>
      </c>
      <c r="U189" s="205" t="e">
        <f t="shared" si="23"/>
        <v>#VALUE!</v>
      </c>
      <c r="V189" s="205">
        <v>600000000</v>
      </c>
      <c r="W189" s="205">
        <v>540000000</v>
      </c>
      <c r="X189" s="205">
        <v>299516979</v>
      </c>
      <c r="Y189" s="205">
        <v>425238630</v>
      </c>
      <c r="Z189" s="205"/>
      <c r="AA189" s="205"/>
      <c r="AB189" s="205"/>
      <c r="AC189" s="205"/>
      <c r="AD189" s="205"/>
      <c r="AE189" s="205"/>
      <c r="AF189" s="205"/>
      <c r="AG189" s="205"/>
      <c r="AH189" s="205">
        <f t="shared" si="19"/>
        <v>724755609</v>
      </c>
      <c r="AI189" s="205">
        <f t="shared" si="20"/>
        <v>-184755609</v>
      </c>
      <c r="AJ189" s="205" t="e">
        <f t="shared" si="25"/>
        <v>#VALUE!</v>
      </c>
      <c r="AK189" s="183" t="s">
        <v>35</v>
      </c>
      <c r="AL189" s="183"/>
      <c r="AM189" s="183"/>
      <c r="AN189" s="183" t="s">
        <v>35</v>
      </c>
      <c r="AO189" s="183" t="s">
        <v>35</v>
      </c>
      <c r="AP189" s="183" t="s">
        <v>35</v>
      </c>
      <c r="AQ189" s="183">
        <v>20000000</v>
      </c>
      <c r="AR189" s="183" t="s">
        <v>35</v>
      </c>
      <c r="AS189" s="183" t="s">
        <v>216</v>
      </c>
      <c r="AT189" s="183"/>
      <c r="AU189" s="183"/>
      <c r="AV189" s="183"/>
      <c r="AW189" s="183"/>
      <c r="AX189" s="183"/>
      <c r="AY189" s="183"/>
      <c r="AZ189" s="183"/>
      <c r="BA189" s="183"/>
      <c r="BB189" s="183" t="s">
        <v>38</v>
      </c>
      <c r="BC189" s="183">
        <v>6.8</v>
      </c>
      <c r="BD189" s="183"/>
      <c r="BE189" s="183"/>
      <c r="BF189" s="210" t="s">
        <v>38</v>
      </c>
      <c r="BG189" s="210" t="s">
        <v>2094</v>
      </c>
      <c r="BH189" s="183"/>
      <c r="BI189" s="183" t="s">
        <v>1501</v>
      </c>
      <c r="BJ189" s="183" t="s">
        <v>1583</v>
      </c>
      <c r="BK189" s="183" t="s">
        <v>1604</v>
      </c>
      <c r="BL189" s="183"/>
      <c r="BM189" s="183"/>
      <c r="BN189" s="183"/>
      <c r="BO189" s="183"/>
      <c r="BP189" s="183" t="s">
        <v>143</v>
      </c>
      <c r="BQ189" s="183" t="s">
        <v>285</v>
      </c>
      <c r="BR189" s="195" t="s">
        <v>729</v>
      </c>
    </row>
    <row r="190" spans="1:70" x14ac:dyDescent="0.25">
      <c r="A190" s="209">
        <v>102</v>
      </c>
      <c r="B190" s="183" t="s">
        <v>31</v>
      </c>
      <c r="C190" s="183" t="s">
        <v>566</v>
      </c>
      <c r="D190" s="183" t="s">
        <v>111</v>
      </c>
      <c r="E190" s="210" t="s">
        <v>819</v>
      </c>
      <c r="F190" s="183" t="s">
        <v>2095</v>
      </c>
      <c r="G190" s="183" t="s">
        <v>2096</v>
      </c>
      <c r="I190" s="210" t="s">
        <v>2092</v>
      </c>
      <c r="J190" s="183" t="s">
        <v>112</v>
      </c>
      <c r="K190" s="183" t="s">
        <v>113</v>
      </c>
      <c r="L190" s="205">
        <v>400000000</v>
      </c>
      <c r="M190" s="205">
        <v>180874194</v>
      </c>
      <c r="N190" s="205">
        <v>399516979</v>
      </c>
      <c r="O190" s="205">
        <v>709000000</v>
      </c>
      <c r="P190" s="205"/>
      <c r="Q190" s="205"/>
      <c r="R190" s="205"/>
      <c r="S190" s="205"/>
      <c r="T190" s="205">
        <f t="shared" si="24"/>
        <v>1289391173</v>
      </c>
      <c r="U190" s="205">
        <f t="shared" si="23"/>
        <v>-889391173</v>
      </c>
      <c r="V190" s="205">
        <v>400000000</v>
      </c>
      <c r="W190" s="205">
        <v>360000000</v>
      </c>
      <c r="X190" s="205">
        <v>180874194</v>
      </c>
      <c r="Y190" s="205">
        <v>100000000</v>
      </c>
      <c r="Z190" s="205">
        <v>79125806</v>
      </c>
      <c r="AA190" s="205"/>
      <c r="AB190" s="205"/>
      <c r="AC190" s="205"/>
      <c r="AD190" s="205"/>
      <c r="AE190" s="205"/>
      <c r="AF190" s="205"/>
      <c r="AG190" s="205"/>
      <c r="AH190" s="205">
        <f t="shared" si="19"/>
        <v>360000000</v>
      </c>
      <c r="AI190" s="205">
        <f t="shared" si="20"/>
        <v>0</v>
      </c>
      <c r="AJ190" s="205">
        <f t="shared" si="25"/>
        <v>-929391173</v>
      </c>
      <c r="AK190" s="183" t="s">
        <v>38</v>
      </c>
      <c r="AL190" s="183"/>
      <c r="AM190" s="183"/>
      <c r="AN190" s="183" t="s">
        <v>35</v>
      </c>
      <c r="AO190" s="183" t="s">
        <v>35</v>
      </c>
      <c r="AP190" s="183" t="s">
        <v>35</v>
      </c>
      <c r="AQ190" s="183" t="s">
        <v>35</v>
      </c>
      <c r="AR190" s="183" t="s">
        <v>35</v>
      </c>
      <c r="AS190" s="183"/>
      <c r="AT190" s="183"/>
      <c r="AU190" s="183"/>
      <c r="AV190" s="183"/>
      <c r="AW190" s="183"/>
      <c r="AX190" s="183"/>
      <c r="AY190" s="183"/>
      <c r="AZ190" s="183"/>
      <c r="BA190" s="183"/>
      <c r="BB190" s="183" t="s">
        <v>35</v>
      </c>
      <c r="BC190" s="183"/>
      <c r="BD190" s="183"/>
      <c r="BE190" s="183"/>
      <c r="BF190" s="183"/>
      <c r="BG190" s="183"/>
      <c r="BH190" s="183"/>
      <c r="BI190" s="183" t="s">
        <v>1501</v>
      </c>
      <c r="BJ190" s="183" t="s">
        <v>1966</v>
      </c>
      <c r="BK190" s="183" t="s">
        <v>1933</v>
      </c>
      <c r="BL190" s="183" t="s">
        <v>2097</v>
      </c>
      <c r="BM190" s="183"/>
      <c r="BN190" s="183"/>
      <c r="BO190" s="183"/>
      <c r="BP190" s="183" t="s">
        <v>2095</v>
      </c>
      <c r="BQ190" s="183" t="s">
        <v>2096</v>
      </c>
    </row>
    <row r="191" spans="1:70" x14ac:dyDescent="0.25">
      <c r="A191" s="209">
        <v>541</v>
      </c>
      <c r="B191" s="183" t="s">
        <v>67</v>
      </c>
      <c r="C191" s="183" t="s">
        <v>566</v>
      </c>
      <c r="D191" s="183" t="s">
        <v>470</v>
      </c>
      <c r="E191" s="210" t="s">
        <v>820</v>
      </c>
      <c r="F191" s="183" t="s">
        <v>1790</v>
      </c>
      <c r="G191" s="183" t="s">
        <v>2098</v>
      </c>
      <c r="I191" s="210" t="s">
        <v>1709</v>
      </c>
      <c r="J191" s="183" t="s">
        <v>471</v>
      </c>
      <c r="K191" s="183" t="s">
        <v>216</v>
      </c>
      <c r="L191" s="205">
        <v>990000000</v>
      </c>
      <c r="M191" s="205">
        <v>891000000</v>
      </c>
      <c r="N191" s="205"/>
      <c r="O191" s="205"/>
      <c r="P191" s="205"/>
      <c r="Q191" s="205"/>
      <c r="R191" s="205"/>
      <c r="S191" s="205"/>
      <c r="T191" s="205">
        <f t="shared" si="24"/>
        <v>891000000</v>
      </c>
      <c r="U191" s="205">
        <f t="shared" si="23"/>
        <v>99000000</v>
      </c>
      <c r="V191" s="205">
        <v>990000000</v>
      </c>
      <c r="W191" s="205">
        <v>891000000</v>
      </c>
      <c r="X191" s="2">
        <v>801900000</v>
      </c>
      <c r="Y191" s="205"/>
      <c r="Z191" s="205"/>
      <c r="AA191" s="205"/>
      <c r="AB191" s="206"/>
      <c r="AC191" s="2"/>
      <c r="AD191" s="2"/>
      <c r="AE191" s="1"/>
      <c r="AF191" s="1"/>
      <c r="AG191" s="1"/>
      <c r="AH191" s="205">
        <f t="shared" si="19"/>
        <v>801900000</v>
      </c>
      <c r="AI191" s="205">
        <f t="shared" si="20"/>
        <v>89100000</v>
      </c>
      <c r="AJ191" s="205">
        <f t="shared" si="25"/>
        <v>-89100000</v>
      </c>
      <c r="AK191" s="183" t="s">
        <v>38</v>
      </c>
      <c r="AL191" s="183"/>
      <c r="AM191" s="183"/>
      <c r="AN191" s="183" t="s">
        <v>35</v>
      </c>
      <c r="AO191" s="183" t="s">
        <v>35</v>
      </c>
      <c r="AP191" s="183" t="s">
        <v>35</v>
      </c>
      <c r="AQ191" s="183" t="s">
        <v>35</v>
      </c>
      <c r="AR191" s="183" t="s">
        <v>35</v>
      </c>
      <c r="AS191" s="183" t="s">
        <v>2099</v>
      </c>
      <c r="AT191" s="183"/>
      <c r="AU191" s="183"/>
      <c r="AV191" s="183"/>
      <c r="AW191" s="183"/>
      <c r="AX191" s="183"/>
      <c r="AY191" s="183"/>
      <c r="AZ191" s="183"/>
      <c r="BA191" s="183"/>
      <c r="BB191" s="183" t="s">
        <v>38</v>
      </c>
      <c r="BC191" s="183">
        <v>7.24</v>
      </c>
      <c r="BD191" s="183"/>
      <c r="BE191" s="183"/>
      <c r="BF191" s="210" t="s">
        <v>38</v>
      </c>
      <c r="BG191" s="183" t="s">
        <v>2100</v>
      </c>
      <c r="BH191" s="183"/>
      <c r="BI191" s="183" t="s">
        <v>1501</v>
      </c>
      <c r="BJ191" s="183" t="s">
        <v>1583</v>
      </c>
      <c r="BK191" s="183" t="s">
        <v>2101</v>
      </c>
      <c r="BL191" s="183"/>
      <c r="BM191" s="183"/>
      <c r="BN191" s="183"/>
      <c r="BO191" s="183" t="s">
        <v>2102</v>
      </c>
      <c r="BP191" s="183" t="s">
        <v>1790</v>
      </c>
      <c r="BQ191" s="183" t="s">
        <v>2098</v>
      </c>
    </row>
    <row r="192" spans="1:70" x14ac:dyDescent="0.25">
      <c r="A192" s="204">
        <v>755</v>
      </c>
      <c r="B192" s="183" t="s">
        <v>67</v>
      </c>
      <c r="C192" s="183" t="s">
        <v>566</v>
      </c>
      <c r="D192" s="9" t="s">
        <v>361</v>
      </c>
      <c r="E192" s="183" t="s">
        <v>106</v>
      </c>
      <c r="F192" s="183" t="s">
        <v>106</v>
      </c>
      <c r="G192" s="183" t="s">
        <v>363</v>
      </c>
      <c r="I192" s="183" t="s">
        <v>1719</v>
      </c>
      <c r="J192" s="7" t="s">
        <v>362</v>
      </c>
      <c r="K192" s="7" t="s">
        <v>132</v>
      </c>
      <c r="L192" s="2">
        <v>385600000</v>
      </c>
      <c r="M192" s="2">
        <v>135000000</v>
      </c>
      <c r="N192" s="2">
        <v>212040000</v>
      </c>
      <c r="O192" s="2"/>
      <c r="P192" s="2"/>
      <c r="Q192" s="2"/>
      <c r="R192" s="2"/>
      <c r="S192" s="2"/>
      <c r="T192" s="205">
        <f t="shared" si="24"/>
        <v>347040000</v>
      </c>
      <c r="U192" s="205">
        <f t="shared" si="23"/>
        <v>38560000</v>
      </c>
      <c r="V192" s="205">
        <v>385600000</v>
      </c>
      <c r="W192" s="205">
        <v>347040000</v>
      </c>
      <c r="X192" s="2">
        <v>121500000</v>
      </c>
      <c r="Y192" s="2">
        <v>190836000</v>
      </c>
      <c r="Z192" s="2"/>
      <c r="AA192" s="2"/>
      <c r="AB192" s="206"/>
      <c r="AC192" s="2"/>
      <c r="AD192" s="2"/>
      <c r="AE192" s="2"/>
      <c r="AF192" s="2"/>
      <c r="AG192" s="2"/>
      <c r="AH192" s="205">
        <f t="shared" si="19"/>
        <v>312336000</v>
      </c>
      <c r="AI192" s="205">
        <f t="shared" si="20"/>
        <v>34704000</v>
      </c>
      <c r="AJ192" s="205">
        <f t="shared" si="25"/>
        <v>-34704000</v>
      </c>
      <c r="AK192" s="9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 t="s">
        <v>38</v>
      </c>
      <c r="BG192" s="8" t="s">
        <v>612</v>
      </c>
      <c r="BH192" s="8"/>
      <c r="BI192" s="8"/>
      <c r="BJ192" s="8"/>
      <c r="BK192" s="8" t="s">
        <v>98</v>
      </c>
      <c r="BL192" s="8" t="s">
        <v>2103</v>
      </c>
      <c r="BM192" s="8"/>
      <c r="BN192" s="8"/>
      <c r="BO192" s="9"/>
      <c r="BP192" s="183" t="s">
        <v>106</v>
      </c>
      <c r="BQ192" s="183" t="s">
        <v>363</v>
      </c>
    </row>
    <row r="193" spans="1:69" x14ac:dyDescent="0.25">
      <c r="A193" s="204">
        <v>753</v>
      </c>
      <c r="B193" s="183" t="s">
        <v>67</v>
      </c>
      <c r="C193" s="183" t="s">
        <v>566</v>
      </c>
      <c r="D193" s="9" t="s">
        <v>2104</v>
      </c>
      <c r="E193" s="183" t="s">
        <v>106</v>
      </c>
      <c r="F193" s="183" t="s">
        <v>106</v>
      </c>
      <c r="G193" s="183" t="s">
        <v>2105</v>
      </c>
      <c r="I193" s="183" t="s">
        <v>1719</v>
      </c>
      <c r="J193" s="7" t="s">
        <v>360</v>
      </c>
      <c r="K193" s="7" t="s">
        <v>132</v>
      </c>
      <c r="L193" s="2">
        <v>354000000</v>
      </c>
      <c r="M193" s="2">
        <v>135000000</v>
      </c>
      <c r="N193" s="2">
        <v>183600000</v>
      </c>
      <c r="O193" s="2"/>
      <c r="P193" s="2"/>
      <c r="Q193" s="2"/>
      <c r="R193" s="2"/>
      <c r="S193" s="2"/>
      <c r="T193" s="205">
        <f t="shared" si="24"/>
        <v>318600000</v>
      </c>
      <c r="U193" s="205">
        <f t="shared" si="23"/>
        <v>35400000</v>
      </c>
      <c r="V193" s="2">
        <v>345000000</v>
      </c>
      <c r="W193" s="2">
        <v>318600000</v>
      </c>
      <c r="X193" s="2">
        <v>121500000</v>
      </c>
      <c r="Y193" s="2">
        <v>165240000</v>
      </c>
      <c r="Z193" s="2"/>
      <c r="AA193" s="2"/>
      <c r="AB193" s="206"/>
      <c r="AC193" s="2"/>
      <c r="AD193" s="2"/>
      <c r="AE193" s="2"/>
      <c r="AF193" s="2"/>
      <c r="AG193" s="2"/>
      <c r="AH193" s="205">
        <f t="shared" si="19"/>
        <v>286740000</v>
      </c>
      <c r="AI193" s="205">
        <f t="shared" si="20"/>
        <v>31860000</v>
      </c>
      <c r="AJ193" s="205">
        <f t="shared" si="25"/>
        <v>-31860000</v>
      </c>
      <c r="AK193" s="9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 t="s">
        <v>38</v>
      </c>
      <c r="BG193" s="8" t="s">
        <v>897</v>
      </c>
      <c r="BH193" s="8"/>
      <c r="BI193" s="8"/>
      <c r="BJ193" s="8"/>
      <c r="BK193" s="8" t="s">
        <v>2106</v>
      </c>
      <c r="BL193" s="8" t="s">
        <v>2107</v>
      </c>
      <c r="BM193" s="8"/>
      <c r="BN193" s="8"/>
      <c r="BO193" s="9"/>
      <c r="BP193" s="183" t="s">
        <v>106</v>
      </c>
      <c r="BQ193" s="183" t="s">
        <v>2105</v>
      </c>
    </row>
    <row r="194" spans="1:69" x14ac:dyDescent="0.25">
      <c r="A194" s="209">
        <v>239</v>
      </c>
      <c r="B194" s="183" t="s">
        <v>31</v>
      </c>
      <c r="C194" s="183" t="s">
        <v>566</v>
      </c>
      <c r="D194" s="183" t="s">
        <v>188</v>
      </c>
      <c r="E194" s="210" t="s">
        <v>821</v>
      </c>
      <c r="F194" s="183" t="s">
        <v>1770</v>
      </c>
      <c r="G194" s="183" t="s">
        <v>2108</v>
      </c>
      <c r="I194" s="210" t="s">
        <v>1637</v>
      </c>
      <c r="J194" s="183" t="s">
        <v>189</v>
      </c>
      <c r="K194" s="183" t="s">
        <v>98</v>
      </c>
      <c r="L194" s="205">
        <v>368120000</v>
      </c>
      <c r="M194" s="205"/>
      <c r="N194" s="205"/>
      <c r="O194" s="205"/>
      <c r="P194" s="205"/>
      <c r="Q194" s="205"/>
      <c r="R194" s="205"/>
      <c r="S194" s="205"/>
      <c r="T194" s="205">
        <f t="shared" si="24"/>
        <v>0</v>
      </c>
      <c r="U194" s="205">
        <f t="shared" si="23"/>
        <v>368120000</v>
      </c>
      <c r="V194" s="205">
        <v>368120000</v>
      </c>
      <c r="W194" s="205">
        <v>331308000</v>
      </c>
      <c r="X194" s="205"/>
      <c r="Y194" s="205"/>
      <c r="Z194" s="205"/>
      <c r="AA194" s="205"/>
      <c r="AB194" s="206"/>
      <c r="AC194" s="205"/>
      <c r="AD194" s="205"/>
      <c r="AE194" s="205"/>
      <c r="AF194" s="205"/>
      <c r="AG194" s="205"/>
      <c r="AH194" s="205">
        <f t="shared" si="19"/>
        <v>0</v>
      </c>
      <c r="AI194" s="205">
        <f t="shared" si="20"/>
        <v>331308000</v>
      </c>
      <c r="AJ194" s="205">
        <f t="shared" si="25"/>
        <v>0</v>
      </c>
      <c r="AK194" s="183" t="s">
        <v>38</v>
      </c>
      <c r="AL194" s="183"/>
      <c r="AM194" s="183"/>
      <c r="AN194" s="183" t="s">
        <v>35</v>
      </c>
      <c r="AO194" s="183" t="s">
        <v>35</v>
      </c>
      <c r="AP194" s="183" t="s">
        <v>35</v>
      </c>
      <c r="AQ194" s="183" t="s">
        <v>35</v>
      </c>
      <c r="AR194" s="183" t="s">
        <v>35</v>
      </c>
      <c r="AS194" s="183"/>
      <c r="AT194" s="183"/>
      <c r="AU194" s="183"/>
      <c r="AV194" s="183"/>
      <c r="AW194" s="183"/>
      <c r="AX194" s="183"/>
      <c r="AY194" s="183"/>
      <c r="AZ194" s="183"/>
      <c r="BA194" s="183"/>
      <c r="BB194" s="183" t="s">
        <v>35</v>
      </c>
      <c r="BC194" s="183"/>
      <c r="BD194" s="183"/>
      <c r="BE194" s="183"/>
      <c r="BF194" s="183"/>
      <c r="BG194" s="183"/>
      <c r="BH194" s="183"/>
      <c r="BI194" s="183" t="s">
        <v>1501</v>
      </c>
      <c r="BJ194" s="183" t="s">
        <v>1969</v>
      </c>
      <c r="BK194" s="183" t="s">
        <v>64</v>
      </c>
      <c r="BL194" s="183" t="s">
        <v>190</v>
      </c>
      <c r="BM194" s="183" t="s">
        <v>2109</v>
      </c>
      <c r="BN194" s="183"/>
      <c r="BO194" s="183" t="s">
        <v>132</v>
      </c>
      <c r="BP194" s="183" t="s">
        <v>1770</v>
      </c>
      <c r="BQ194" s="183" t="s">
        <v>2108</v>
      </c>
    </row>
    <row r="195" spans="1:69" x14ac:dyDescent="0.25">
      <c r="A195" s="204">
        <v>59</v>
      </c>
      <c r="B195" s="183" t="s">
        <v>31</v>
      </c>
      <c r="C195" s="183" t="s">
        <v>566</v>
      </c>
      <c r="D195" s="183">
        <v>6365</v>
      </c>
      <c r="E195" s="183" t="s">
        <v>673</v>
      </c>
      <c r="F195" s="183" t="s">
        <v>1954</v>
      </c>
      <c r="G195" s="183" t="s">
        <v>97</v>
      </c>
      <c r="I195" s="183" t="s">
        <v>2110</v>
      </c>
      <c r="J195" s="183" t="s">
        <v>96</v>
      </c>
      <c r="K195" s="183" t="s">
        <v>61</v>
      </c>
      <c r="L195" s="205">
        <v>450000000</v>
      </c>
      <c r="M195" s="205"/>
      <c r="N195" s="205"/>
      <c r="O195" s="205"/>
      <c r="P195" s="205"/>
      <c r="Q195" s="205"/>
      <c r="R195" s="205"/>
      <c r="S195" s="205"/>
      <c r="T195" s="205">
        <f t="shared" si="24"/>
        <v>0</v>
      </c>
      <c r="U195" s="205">
        <f t="shared" si="23"/>
        <v>450000000</v>
      </c>
      <c r="V195" s="205">
        <v>450000000</v>
      </c>
      <c r="W195" s="205">
        <v>405000000</v>
      </c>
      <c r="X195" s="205"/>
      <c r="Y195" s="205"/>
      <c r="Z195" s="205"/>
      <c r="AA195" s="205"/>
      <c r="AB195" s="206"/>
      <c r="AC195" s="205"/>
      <c r="AD195" s="205"/>
      <c r="AE195" s="205"/>
      <c r="AF195" s="205"/>
      <c r="AG195" s="205"/>
      <c r="AH195" s="205">
        <f t="shared" si="19"/>
        <v>0</v>
      </c>
      <c r="AI195" s="205">
        <f t="shared" si="20"/>
        <v>405000000</v>
      </c>
      <c r="AJ195" s="205">
        <f t="shared" si="25"/>
        <v>0</v>
      </c>
      <c r="AK195" s="183" t="s">
        <v>38</v>
      </c>
      <c r="AL195" s="183"/>
      <c r="AM195" s="183"/>
      <c r="AN195" s="183"/>
      <c r="AO195" s="183"/>
      <c r="AP195" s="183"/>
      <c r="AQ195" s="183"/>
      <c r="AR195" s="183"/>
      <c r="AS195" s="183"/>
      <c r="AT195" s="183"/>
      <c r="AU195" s="183"/>
      <c r="AV195" s="183"/>
      <c r="AW195" s="183"/>
      <c r="AX195" s="183"/>
      <c r="AY195" s="183"/>
      <c r="AZ195" s="183"/>
      <c r="BA195" s="183"/>
      <c r="BB195" s="183"/>
      <c r="BC195" s="183"/>
      <c r="BD195" s="183"/>
      <c r="BE195" s="183"/>
      <c r="BF195" s="183"/>
      <c r="BG195" s="183"/>
      <c r="BH195" s="183"/>
      <c r="BI195" s="183" t="s">
        <v>1501</v>
      </c>
      <c r="BJ195" s="183" t="s">
        <v>1949</v>
      </c>
      <c r="BK195" s="183" t="s">
        <v>2111</v>
      </c>
      <c r="BL195" s="183" t="s">
        <v>1849</v>
      </c>
      <c r="BM195" s="183" t="s">
        <v>98</v>
      </c>
      <c r="BN195" s="183"/>
      <c r="BO195" s="183"/>
      <c r="BP195" s="183" t="s">
        <v>1954</v>
      </c>
      <c r="BQ195" s="183" t="s">
        <v>97</v>
      </c>
    </row>
    <row r="196" spans="1:69" x14ac:dyDescent="0.25">
      <c r="A196" s="204">
        <v>690</v>
      </c>
      <c r="B196" s="183" t="s">
        <v>67</v>
      </c>
      <c r="C196" s="183" t="s">
        <v>566</v>
      </c>
      <c r="D196" s="183" t="s">
        <v>2112</v>
      </c>
      <c r="E196" s="183" t="s">
        <v>822</v>
      </c>
      <c r="F196" s="183" t="s">
        <v>2113</v>
      </c>
      <c r="G196" s="183" t="s">
        <v>336</v>
      </c>
      <c r="I196" s="183" t="s">
        <v>1687</v>
      </c>
      <c r="J196" s="183" t="s">
        <v>335</v>
      </c>
      <c r="K196" s="183" t="s">
        <v>110</v>
      </c>
      <c r="L196" s="205">
        <v>650000000</v>
      </c>
      <c r="M196" s="205">
        <v>585000000</v>
      </c>
      <c r="N196" s="205"/>
      <c r="O196" s="205"/>
      <c r="P196" s="205"/>
      <c r="Q196" s="205"/>
      <c r="R196" s="205"/>
      <c r="S196" s="205"/>
      <c r="T196" s="205">
        <f t="shared" si="24"/>
        <v>585000000</v>
      </c>
      <c r="U196" s="205">
        <f t="shared" si="23"/>
        <v>65000000</v>
      </c>
      <c r="V196" s="205">
        <v>650000000</v>
      </c>
      <c r="W196" s="205">
        <v>585000000</v>
      </c>
      <c r="X196" s="2">
        <v>540000000</v>
      </c>
      <c r="Y196" s="205">
        <v>58500000</v>
      </c>
      <c r="Z196" s="205"/>
      <c r="AA196" s="205"/>
      <c r="AB196" s="206"/>
      <c r="AC196" s="205"/>
      <c r="AD196" s="205"/>
      <c r="AE196" s="205"/>
      <c r="AF196" s="205"/>
      <c r="AG196" s="205"/>
      <c r="AH196" s="205">
        <f t="shared" si="19"/>
        <v>598500000</v>
      </c>
      <c r="AI196" s="205">
        <f t="shared" si="20"/>
        <v>-13500000</v>
      </c>
      <c r="AJ196" s="205">
        <f t="shared" si="25"/>
        <v>13500000</v>
      </c>
      <c r="AK196" s="183" t="s">
        <v>35</v>
      </c>
      <c r="AL196" s="183"/>
      <c r="AM196" s="183"/>
      <c r="AN196" s="183"/>
      <c r="AO196" s="183"/>
      <c r="AP196" s="183"/>
      <c r="AQ196" s="183"/>
      <c r="AR196" s="183"/>
      <c r="AS196" s="183"/>
      <c r="AT196" s="183"/>
      <c r="AU196" s="183"/>
      <c r="AV196" s="183"/>
      <c r="AW196" s="183"/>
      <c r="AX196" s="183"/>
      <c r="AY196" s="183"/>
      <c r="AZ196" s="183"/>
      <c r="BA196" s="183"/>
      <c r="BB196" s="183"/>
      <c r="BC196" s="183"/>
      <c r="BD196" s="183"/>
      <c r="BE196" s="183"/>
      <c r="BF196" s="183" t="s">
        <v>38</v>
      </c>
      <c r="BG196" s="183" t="s">
        <v>2114</v>
      </c>
      <c r="BH196" s="183"/>
      <c r="BI196" s="183" t="s">
        <v>1501</v>
      </c>
      <c r="BJ196" s="183" t="s">
        <v>1966</v>
      </c>
      <c r="BK196" s="183"/>
      <c r="BL196" s="183"/>
      <c r="BM196" s="183"/>
      <c r="BN196" s="183"/>
      <c r="BO196" s="183"/>
      <c r="BP196" s="183" t="s">
        <v>2113</v>
      </c>
      <c r="BQ196" s="183" t="s">
        <v>336</v>
      </c>
    </row>
    <row r="197" spans="1:69" x14ac:dyDescent="0.25">
      <c r="A197" s="209">
        <v>1415</v>
      </c>
      <c r="B197" s="183" t="s">
        <v>67</v>
      </c>
      <c r="C197" s="183" t="s">
        <v>566</v>
      </c>
      <c r="D197" s="183" t="s">
        <v>2115</v>
      </c>
      <c r="E197" s="210" t="s">
        <v>823</v>
      </c>
      <c r="F197" s="183" t="s">
        <v>2116</v>
      </c>
      <c r="G197" s="183" t="s">
        <v>2117</v>
      </c>
      <c r="I197" s="210" t="s">
        <v>1637</v>
      </c>
      <c r="J197" s="183" t="s">
        <v>191</v>
      </c>
      <c r="K197" s="183" t="s">
        <v>190</v>
      </c>
      <c r="L197" s="205">
        <v>920000000</v>
      </c>
      <c r="M197" s="214"/>
      <c r="N197" s="205">
        <v>423000000</v>
      </c>
      <c r="O197" s="205"/>
      <c r="P197" s="205"/>
      <c r="Q197" s="205"/>
      <c r="R197" s="205"/>
      <c r="S197" s="205"/>
      <c r="T197" s="205">
        <f t="shared" si="24"/>
        <v>423000000</v>
      </c>
      <c r="U197" s="205">
        <f t="shared" si="23"/>
        <v>497000000</v>
      </c>
      <c r="V197" s="205">
        <v>920000000</v>
      </c>
      <c r="W197" s="205">
        <v>828000000</v>
      </c>
      <c r="X197" s="2">
        <v>364500000</v>
      </c>
      <c r="Y197" s="205">
        <v>380700000</v>
      </c>
      <c r="Z197" s="205"/>
      <c r="AA197" s="205"/>
      <c r="AB197" s="206"/>
      <c r="AC197" s="205"/>
      <c r="AD197" s="205"/>
      <c r="AE197" s="205"/>
      <c r="AF197" s="205"/>
      <c r="AG197" s="205"/>
      <c r="AH197" s="205">
        <f t="shared" si="19"/>
        <v>745200000</v>
      </c>
      <c r="AI197" s="205">
        <f t="shared" si="20"/>
        <v>82800000</v>
      </c>
      <c r="AJ197" s="205">
        <f t="shared" si="25"/>
        <v>322200000</v>
      </c>
      <c r="AK197" s="183" t="s">
        <v>38</v>
      </c>
      <c r="AL197" s="183"/>
      <c r="AM197" s="183"/>
      <c r="AN197" s="183" t="s">
        <v>35</v>
      </c>
      <c r="AO197" s="183" t="s">
        <v>35</v>
      </c>
      <c r="AP197" s="183" t="s">
        <v>35</v>
      </c>
      <c r="AQ197" s="183" t="s">
        <v>35</v>
      </c>
      <c r="AR197" s="183" t="s">
        <v>35</v>
      </c>
      <c r="AS197" s="183"/>
      <c r="AT197" s="183"/>
      <c r="AU197" s="183"/>
      <c r="AV197" s="183"/>
      <c r="AW197" s="183"/>
      <c r="AX197" s="183"/>
      <c r="AY197" s="183"/>
      <c r="AZ197" s="183"/>
      <c r="BA197" s="183"/>
      <c r="BB197" s="183" t="s">
        <v>35</v>
      </c>
      <c r="BC197" s="183"/>
      <c r="BD197" s="183"/>
      <c r="BE197" s="183"/>
      <c r="BF197" s="183" t="s">
        <v>38</v>
      </c>
      <c r="BG197" s="183" t="s">
        <v>878</v>
      </c>
      <c r="BH197" s="183"/>
      <c r="BI197" s="183" t="s">
        <v>1501</v>
      </c>
      <c r="BJ197" s="183" t="s">
        <v>1969</v>
      </c>
      <c r="BK197" s="183" t="s">
        <v>64</v>
      </c>
      <c r="BL197" s="183" t="s">
        <v>2118</v>
      </c>
      <c r="BM197" s="183"/>
      <c r="BN197" s="183"/>
      <c r="BO197" s="183" t="s">
        <v>98</v>
      </c>
      <c r="BP197" s="183" t="s">
        <v>2116</v>
      </c>
      <c r="BQ197" s="183" t="s">
        <v>2117</v>
      </c>
    </row>
    <row r="198" spans="1:69" x14ac:dyDescent="0.25">
      <c r="A198" s="204">
        <v>59</v>
      </c>
      <c r="B198" s="183" t="s">
        <v>31</v>
      </c>
      <c r="C198" s="183" t="s">
        <v>566</v>
      </c>
      <c r="D198" s="183" t="s">
        <v>93</v>
      </c>
      <c r="E198" s="183" t="s">
        <v>824</v>
      </c>
      <c r="F198" s="183" t="s">
        <v>2119</v>
      </c>
      <c r="G198" s="183" t="s">
        <v>95</v>
      </c>
      <c r="I198" s="183" t="s">
        <v>1725</v>
      </c>
      <c r="J198" s="183" t="s">
        <v>94</v>
      </c>
      <c r="K198" s="183" t="s">
        <v>61</v>
      </c>
      <c r="L198" s="205">
        <v>2300000000</v>
      </c>
      <c r="M198" s="205"/>
      <c r="N198" s="205"/>
      <c r="O198" s="205"/>
      <c r="P198" s="205"/>
      <c r="Q198" s="205"/>
      <c r="R198" s="205"/>
      <c r="S198" s="205"/>
      <c r="T198" s="205">
        <f t="shared" si="24"/>
        <v>0</v>
      </c>
      <c r="U198" s="205">
        <f t="shared" si="23"/>
        <v>2300000000</v>
      </c>
      <c r="V198" s="205">
        <v>2300000000</v>
      </c>
      <c r="W198" s="205">
        <v>2162000000</v>
      </c>
      <c r="X198" s="205"/>
      <c r="Y198" s="205"/>
      <c r="Z198" s="205"/>
      <c r="AA198" s="205"/>
      <c r="AB198" s="206"/>
      <c r="AC198" s="205"/>
      <c r="AD198" s="205"/>
      <c r="AE198" s="205"/>
      <c r="AF198" s="205"/>
      <c r="AG198" s="205"/>
      <c r="AH198" s="205">
        <f t="shared" si="19"/>
        <v>0</v>
      </c>
      <c r="AI198" s="205">
        <f t="shared" si="20"/>
        <v>2162000000</v>
      </c>
      <c r="AJ198" s="205">
        <f t="shared" si="25"/>
        <v>0</v>
      </c>
      <c r="AK198" s="183"/>
      <c r="AL198" s="183"/>
      <c r="AM198" s="183"/>
      <c r="AN198" s="183"/>
      <c r="AO198" s="183"/>
      <c r="AP198" s="183"/>
      <c r="AQ198" s="183"/>
      <c r="AR198" s="183"/>
      <c r="AS198" s="183"/>
      <c r="AT198" s="183"/>
      <c r="AU198" s="183"/>
      <c r="AV198" s="183"/>
      <c r="AW198" s="183"/>
      <c r="AX198" s="183"/>
      <c r="AY198" s="183"/>
      <c r="AZ198" s="183"/>
      <c r="BA198" s="183"/>
      <c r="BB198" s="183"/>
      <c r="BC198" s="183"/>
      <c r="BD198" s="183"/>
      <c r="BE198" s="183"/>
      <c r="BF198" s="183"/>
      <c r="BG198" s="183"/>
      <c r="BH198" s="183"/>
      <c r="BI198" s="183" t="s">
        <v>1501</v>
      </c>
      <c r="BJ198" s="183" t="s">
        <v>1949</v>
      </c>
      <c r="BK198" s="200" t="s">
        <v>98</v>
      </c>
      <c r="BL198" s="200" t="s">
        <v>2120</v>
      </c>
      <c r="BM198" s="200" t="s">
        <v>2111</v>
      </c>
      <c r="BN198" s="183"/>
      <c r="BO198" s="183"/>
      <c r="BP198" s="183" t="s">
        <v>2119</v>
      </c>
      <c r="BQ198" s="183" t="s">
        <v>95</v>
      </c>
    </row>
    <row r="199" spans="1:69" x14ac:dyDescent="0.25">
      <c r="A199" s="209">
        <v>580</v>
      </c>
      <c r="B199" s="183" t="s">
        <v>67</v>
      </c>
      <c r="C199" s="183" t="s">
        <v>572</v>
      </c>
      <c r="D199" s="183" t="s">
        <v>510</v>
      </c>
      <c r="E199" s="210" t="s">
        <v>222</v>
      </c>
      <c r="F199" s="183" t="s">
        <v>2001</v>
      </c>
      <c r="G199" s="183" t="s">
        <v>1793</v>
      </c>
      <c r="I199" s="210" t="s">
        <v>1802</v>
      </c>
      <c r="J199" s="183" t="s">
        <v>511</v>
      </c>
      <c r="K199" s="183" t="s">
        <v>512</v>
      </c>
      <c r="L199" s="205">
        <v>120000000</v>
      </c>
      <c r="M199" s="205">
        <v>120000000</v>
      </c>
      <c r="N199" s="205"/>
      <c r="O199" s="205"/>
      <c r="P199" s="205"/>
      <c r="Q199" s="205"/>
      <c r="R199" s="205"/>
      <c r="S199" s="205"/>
      <c r="T199" s="205">
        <f t="shared" si="24"/>
        <v>120000000</v>
      </c>
      <c r="U199" s="205">
        <f t="shared" si="23"/>
        <v>0</v>
      </c>
      <c r="V199" s="205">
        <v>120000000</v>
      </c>
      <c r="W199" s="205">
        <v>108000000</v>
      </c>
      <c r="X199" s="2"/>
      <c r="Y199" s="205"/>
      <c r="Z199" s="205"/>
      <c r="AA199" s="205"/>
      <c r="AB199" s="206"/>
      <c r="AC199" s="205"/>
      <c r="AD199" s="205">
        <v>108000000</v>
      </c>
      <c r="AE199" s="205"/>
      <c r="AF199" s="1"/>
      <c r="AG199" s="1"/>
      <c r="AH199" s="205">
        <f t="shared" si="19"/>
        <v>108000000</v>
      </c>
      <c r="AI199" s="205">
        <f t="shared" si="20"/>
        <v>0</v>
      </c>
      <c r="AJ199" s="205">
        <v>0</v>
      </c>
      <c r="AK199" s="183" t="s">
        <v>35</v>
      </c>
      <c r="AL199" s="183"/>
      <c r="AM199" s="183"/>
      <c r="AN199" s="183" t="s">
        <v>35</v>
      </c>
      <c r="AO199" s="183" t="s">
        <v>35</v>
      </c>
      <c r="AP199" s="183" t="s">
        <v>35</v>
      </c>
      <c r="AQ199" s="183">
        <v>20000000</v>
      </c>
      <c r="AR199" s="183" t="s">
        <v>35</v>
      </c>
      <c r="AS199" s="183" t="s">
        <v>162</v>
      </c>
      <c r="AT199" s="183"/>
      <c r="AU199" s="183"/>
      <c r="AV199" s="183"/>
      <c r="AW199" s="183"/>
      <c r="AX199" s="183"/>
      <c r="AY199" s="183"/>
      <c r="AZ199" s="183"/>
      <c r="BA199" s="183"/>
      <c r="BB199" s="183" t="s">
        <v>38</v>
      </c>
      <c r="BC199" s="183">
        <v>6</v>
      </c>
      <c r="BD199" s="183"/>
      <c r="BE199" s="183"/>
      <c r="BF199" s="210" t="s">
        <v>38</v>
      </c>
      <c r="BG199" s="253" t="s">
        <v>2121</v>
      </c>
      <c r="BH199" s="183"/>
      <c r="BI199" s="183" t="s">
        <v>1504</v>
      </c>
      <c r="BJ199" s="183" t="s">
        <v>1815</v>
      </c>
      <c r="BK199" s="183"/>
      <c r="BL199" s="183"/>
      <c r="BM199" s="183"/>
      <c r="BN199" s="183"/>
      <c r="BO199" s="183"/>
      <c r="BP199" s="183" t="s">
        <v>2001</v>
      </c>
      <c r="BQ199" s="183" t="s">
        <v>1793</v>
      </c>
    </row>
    <row r="200" spans="1:69" x14ac:dyDescent="0.25">
      <c r="A200" s="204">
        <v>652</v>
      </c>
      <c r="B200" s="183" t="s">
        <v>67</v>
      </c>
      <c r="C200" s="183" t="s">
        <v>572</v>
      </c>
      <c r="D200" s="183" t="s">
        <v>303</v>
      </c>
      <c r="E200" s="183" t="s">
        <v>222</v>
      </c>
      <c r="F200" s="183" t="s">
        <v>2122</v>
      </c>
      <c r="G200" s="183" t="s">
        <v>2123</v>
      </c>
      <c r="I200" s="183" t="s">
        <v>304</v>
      </c>
      <c r="J200" s="183" t="s">
        <v>305</v>
      </c>
      <c r="K200" s="183" t="s">
        <v>306</v>
      </c>
      <c r="L200" s="205">
        <v>118000000</v>
      </c>
      <c r="M200" s="205">
        <v>118000000</v>
      </c>
      <c r="N200" s="205"/>
      <c r="O200" s="205"/>
      <c r="P200" s="205"/>
      <c r="Q200" s="205"/>
      <c r="R200" s="205"/>
      <c r="S200" s="205"/>
      <c r="T200" s="205">
        <f t="shared" si="24"/>
        <v>118000000</v>
      </c>
      <c r="U200" s="205">
        <f t="shared" si="23"/>
        <v>0</v>
      </c>
      <c r="V200" s="205">
        <v>118000000</v>
      </c>
      <c r="W200" s="205">
        <v>106200000</v>
      </c>
      <c r="X200" s="2"/>
      <c r="Y200" s="205"/>
      <c r="Z200" s="205"/>
      <c r="AA200" s="205"/>
      <c r="AB200" s="206"/>
      <c r="AC200" s="205"/>
      <c r="AD200" s="205"/>
      <c r="AE200" s="205"/>
      <c r="AF200" s="1"/>
      <c r="AG200" s="1"/>
      <c r="AH200" s="205">
        <f t="shared" si="19"/>
        <v>0</v>
      </c>
      <c r="AI200" s="205">
        <f t="shared" si="20"/>
        <v>106200000</v>
      </c>
      <c r="AJ200" s="205">
        <f>AH200-T200</f>
        <v>-118000000</v>
      </c>
      <c r="AK200" s="183" t="s">
        <v>35</v>
      </c>
      <c r="AL200" s="183"/>
      <c r="AM200" s="183"/>
      <c r="AN200" s="183" t="s">
        <v>35</v>
      </c>
      <c r="AO200" s="183" t="s">
        <v>35</v>
      </c>
      <c r="AP200" s="183" t="s">
        <v>35</v>
      </c>
      <c r="AQ200" s="183" t="s">
        <v>35</v>
      </c>
      <c r="AR200" s="183" t="s">
        <v>35</v>
      </c>
      <c r="AS200" s="183"/>
      <c r="AT200" s="183"/>
      <c r="AU200" s="183"/>
      <c r="AV200" s="183"/>
      <c r="AW200" s="183"/>
      <c r="AX200" s="183"/>
      <c r="AY200" s="183"/>
      <c r="AZ200" s="183"/>
      <c r="BA200" s="183"/>
      <c r="BB200" s="183" t="s">
        <v>35</v>
      </c>
      <c r="BC200" s="183"/>
      <c r="BD200" s="183"/>
      <c r="BE200" s="183"/>
      <c r="BF200" s="183" t="s">
        <v>38</v>
      </c>
      <c r="BG200" s="183" t="s">
        <v>1687</v>
      </c>
      <c r="BH200" s="183"/>
      <c r="BI200" s="183" t="s">
        <v>1504</v>
      </c>
      <c r="BJ200" s="183" t="s">
        <v>1815</v>
      </c>
      <c r="BK200" s="183"/>
      <c r="BL200" s="183"/>
      <c r="BM200" s="183"/>
      <c r="BN200" s="183"/>
      <c r="BO200" s="183"/>
      <c r="BP200" s="183" t="s">
        <v>2122</v>
      </c>
      <c r="BQ200" s="183" t="s">
        <v>2123</v>
      </c>
    </row>
    <row r="201" spans="1:69" x14ac:dyDescent="0.25">
      <c r="A201" s="209">
        <v>147</v>
      </c>
      <c r="B201" s="183" t="s">
        <v>31</v>
      </c>
      <c r="C201" s="183" t="s">
        <v>572</v>
      </c>
      <c r="D201" s="183" t="s">
        <v>136</v>
      </c>
      <c r="E201" s="210" t="s">
        <v>222</v>
      </c>
      <c r="F201" s="183"/>
      <c r="G201" s="183"/>
      <c r="I201" s="210" t="s">
        <v>83</v>
      </c>
      <c r="J201" s="183" t="s">
        <v>137</v>
      </c>
      <c r="K201" s="183" t="s">
        <v>138</v>
      </c>
      <c r="L201" s="205">
        <v>116000000</v>
      </c>
      <c r="M201" s="205"/>
      <c r="N201" s="205"/>
      <c r="O201" s="205"/>
      <c r="P201" s="205"/>
      <c r="Q201" s="205"/>
      <c r="R201" s="205"/>
      <c r="S201" s="205"/>
      <c r="T201" s="205">
        <f t="shared" si="24"/>
        <v>0</v>
      </c>
      <c r="U201" s="205">
        <f t="shared" si="23"/>
        <v>116000000</v>
      </c>
      <c r="V201" s="205">
        <v>116000000</v>
      </c>
      <c r="W201" s="205">
        <v>104400000</v>
      </c>
      <c r="X201" s="205"/>
      <c r="Y201" s="205"/>
      <c r="Z201" s="205"/>
      <c r="AA201" s="205"/>
      <c r="AB201" s="206"/>
      <c r="AC201" s="205"/>
      <c r="AD201" s="205"/>
      <c r="AE201" s="205"/>
      <c r="AF201" s="205"/>
      <c r="AG201" s="205"/>
      <c r="AH201" s="205">
        <f t="shared" si="19"/>
        <v>0</v>
      </c>
      <c r="AI201" s="205">
        <f t="shared" si="20"/>
        <v>104400000</v>
      </c>
      <c r="AJ201" s="205">
        <f>AH201-T201</f>
        <v>0</v>
      </c>
      <c r="AK201" s="183" t="s">
        <v>35</v>
      </c>
      <c r="AL201" s="183"/>
      <c r="AM201" s="183"/>
      <c r="AN201" s="183" t="s">
        <v>35</v>
      </c>
      <c r="AO201" s="183" t="s">
        <v>35</v>
      </c>
      <c r="AP201" s="183" t="s">
        <v>35</v>
      </c>
      <c r="AQ201" s="183" t="s">
        <v>35</v>
      </c>
      <c r="AR201" s="183" t="s">
        <v>35</v>
      </c>
      <c r="AS201" s="183"/>
      <c r="AT201" s="183"/>
      <c r="AU201" s="183"/>
      <c r="AV201" s="183"/>
      <c r="AW201" s="183"/>
      <c r="AX201" s="183"/>
      <c r="AY201" s="183"/>
      <c r="AZ201" s="183"/>
      <c r="BA201" s="183"/>
      <c r="BB201" s="183" t="s">
        <v>35</v>
      </c>
      <c r="BC201" s="183"/>
      <c r="BD201" s="183"/>
      <c r="BE201" s="183"/>
      <c r="BF201" s="183"/>
      <c r="BG201" s="183"/>
      <c r="BH201" s="183"/>
      <c r="BI201" s="183" t="s">
        <v>1504</v>
      </c>
      <c r="BJ201" s="183" t="s">
        <v>1815</v>
      </c>
      <c r="BK201" s="200"/>
      <c r="BL201" s="183"/>
      <c r="BM201" s="183"/>
      <c r="BN201" s="183"/>
      <c r="BO201" s="183"/>
      <c r="BP201" s="183"/>
      <c r="BQ201" s="183"/>
    </row>
    <row r="202" spans="1:69" x14ac:dyDescent="0.25">
      <c r="A202" s="209">
        <v>45</v>
      </c>
      <c r="B202" s="183" t="s">
        <v>31</v>
      </c>
      <c r="C202" s="183" t="s">
        <v>572</v>
      </c>
      <c r="D202" s="183" t="s">
        <v>82</v>
      </c>
      <c r="E202" s="210" t="s">
        <v>825</v>
      </c>
      <c r="F202" s="183" t="s">
        <v>2124</v>
      </c>
      <c r="G202" s="183" t="s">
        <v>2125</v>
      </c>
      <c r="I202" s="210" t="s">
        <v>83</v>
      </c>
      <c r="J202" s="183" t="s">
        <v>84</v>
      </c>
      <c r="K202" s="183" t="s">
        <v>2126</v>
      </c>
      <c r="L202" s="205">
        <v>276300000</v>
      </c>
      <c r="M202" s="205"/>
      <c r="N202" s="205"/>
      <c r="O202" s="205"/>
      <c r="P202" s="205"/>
      <c r="Q202" s="205"/>
      <c r="R202" s="205"/>
      <c r="S202" s="205"/>
      <c r="T202" s="205">
        <f t="shared" si="24"/>
        <v>0</v>
      </c>
      <c r="U202" s="205">
        <f t="shared" si="23"/>
        <v>276300000</v>
      </c>
      <c r="V202" s="205"/>
      <c r="W202" s="205">
        <v>248670000</v>
      </c>
      <c r="X202" s="205"/>
      <c r="Y202" s="205"/>
      <c r="Z202" s="205"/>
      <c r="AA202" s="205"/>
      <c r="AB202" s="205"/>
      <c r="AC202" s="205"/>
      <c r="AD202" s="205"/>
      <c r="AE202" s="205"/>
      <c r="AF202" s="205"/>
      <c r="AG202" s="205"/>
      <c r="AH202" s="205">
        <f t="shared" si="19"/>
        <v>0</v>
      </c>
      <c r="AI202" s="205">
        <f t="shared" si="20"/>
        <v>248670000</v>
      </c>
      <c r="AJ202" s="205">
        <f>AH202-T202</f>
        <v>0</v>
      </c>
      <c r="AK202" s="183" t="s">
        <v>35</v>
      </c>
      <c r="AL202" s="183"/>
      <c r="AM202" s="183"/>
      <c r="AN202" s="183" t="s">
        <v>35</v>
      </c>
      <c r="AO202" s="183" t="s">
        <v>35</v>
      </c>
      <c r="AP202" s="183" t="s">
        <v>35</v>
      </c>
      <c r="AQ202" s="183" t="s">
        <v>35</v>
      </c>
      <c r="AR202" s="183" t="s">
        <v>35</v>
      </c>
      <c r="AS202" s="183"/>
      <c r="AT202" s="183"/>
      <c r="AU202" s="183"/>
      <c r="AV202" s="183"/>
      <c r="AW202" s="183"/>
      <c r="AX202" s="183"/>
      <c r="AY202" s="183"/>
      <c r="AZ202" s="183"/>
      <c r="BA202" s="183"/>
      <c r="BB202" s="183" t="s">
        <v>35</v>
      </c>
      <c r="BC202" s="183"/>
      <c r="BD202" s="183"/>
      <c r="BE202" s="183"/>
      <c r="BF202" s="183"/>
      <c r="BG202" s="183"/>
      <c r="BH202" s="183" t="s">
        <v>2127</v>
      </c>
      <c r="BI202" s="183" t="s">
        <v>1504</v>
      </c>
      <c r="BJ202" s="183" t="s">
        <v>1815</v>
      </c>
      <c r="BK202" s="183"/>
      <c r="BL202" s="183"/>
      <c r="BM202" s="183"/>
      <c r="BN202" s="183"/>
      <c r="BO202" s="183"/>
      <c r="BP202" s="183" t="s">
        <v>2124</v>
      </c>
      <c r="BQ202" s="183" t="s">
        <v>2125</v>
      </c>
    </row>
    <row r="203" spans="1:69" x14ac:dyDescent="0.25">
      <c r="A203" s="204">
        <v>510</v>
      </c>
      <c r="B203" s="183" t="s">
        <v>67</v>
      </c>
      <c r="C203" s="183" t="s">
        <v>572</v>
      </c>
      <c r="D203" s="183" t="s">
        <v>2128</v>
      </c>
      <c r="E203" s="183" t="s">
        <v>456</v>
      </c>
      <c r="F203" s="183" t="s">
        <v>456</v>
      </c>
      <c r="G203" s="183"/>
      <c r="I203" s="183" t="s">
        <v>454</v>
      </c>
      <c r="J203" s="183" t="s">
        <v>455</v>
      </c>
      <c r="K203" s="183" t="s">
        <v>77</v>
      </c>
      <c r="L203" s="205">
        <v>80000000</v>
      </c>
      <c r="M203" s="205">
        <v>80000000</v>
      </c>
      <c r="N203" s="205"/>
      <c r="O203" s="205"/>
      <c r="P203" s="205"/>
      <c r="Q203" s="205"/>
      <c r="R203" s="205"/>
      <c r="S203" s="205"/>
      <c r="T203" s="205">
        <f t="shared" si="24"/>
        <v>80000000</v>
      </c>
      <c r="U203" s="205">
        <f t="shared" si="23"/>
        <v>0</v>
      </c>
      <c r="V203" s="205">
        <v>72000000</v>
      </c>
      <c r="W203" s="205">
        <v>72000000</v>
      </c>
      <c r="X203" s="205"/>
      <c r="Y203" s="205"/>
      <c r="Z203" s="205"/>
      <c r="AA203" s="205"/>
      <c r="AB203" s="206"/>
      <c r="AC203" s="2"/>
      <c r="AD203" s="2">
        <v>72000000</v>
      </c>
      <c r="AE203" s="1"/>
      <c r="AF203" s="1"/>
      <c r="AG203" s="1"/>
      <c r="AH203" s="205">
        <f t="shared" si="19"/>
        <v>72000000</v>
      </c>
      <c r="AI203" s="205">
        <f t="shared" si="20"/>
        <v>0</v>
      </c>
      <c r="AJ203" s="205">
        <v>0</v>
      </c>
      <c r="AK203" s="183" t="s">
        <v>35</v>
      </c>
      <c r="AL203" s="183"/>
      <c r="AM203" s="183"/>
      <c r="AN203" s="183" t="s">
        <v>1581</v>
      </c>
      <c r="AO203" s="183" t="s">
        <v>1581</v>
      </c>
      <c r="AP203" s="183" t="s">
        <v>1581</v>
      </c>
      <c r="AQ203" s="183" t="s">
        <v>1581</v>
      </c>
      <c r="AR203" s="183">
        <v>20000000</v>
      </c>
      <c r="AS203" s="183" t="s">
        <v>232</v>
      </c>
      <c r="AT203" s="183"/>
      <c r="AU203" s="183"/>
      <c r="AV203" s="183"/>
      <c r="AW203" s="183"/>
      <c r="AX203" s="183"/>
      <c r="AY203" s="183"/>
      <c r="AZ203" s="183"/>
      <c r="BA203" s="183"/>
      <c r="BB203" s="183" t="s">
        <v>38</v>
      </c>
      <c r="BC203" s="183">
        <v>5</v>
      </c>
      <c r="BD203" s="183">
        <v>5</v>
      </c>
      <c r="BE203" s="183"/>
      <c r="BF203" s="183" t="s">
        <v>38</v>
      </c>
      <c r="BG203" s="183" t="s">
        <v>2129</v>
      </c>
      <c r="BH203" s="183"/>
      <c r="BI203" s="183" t="s">
        <v>1504</v>
      </c>
      <c r="BJ203" s="183" t="s">
        <v>1815</v>
      </c>
      <c r="BK203" s="183"/>
      <c r="BL203" s="183"/>
      <c r="BM203" s="183"/>
      <c r="BN203" s="183"/>
      <c r="BO203" s="183"/>
      <c r="BP203" s="183" t="s">
        <v>456</v>
      </c>
      <c r="BQ203" s="183"/>
    </row>
    <row r="204" spans="1:69" x14ac:dyDescent="0.25">
      <c r="A204" s="204">
        <v>497</v>
      </c>
      <c r="B204" s="183" t="s">
        <v>67</v>
      </c>
      <c r="C204" s="183" t="s">
        <v>572</v>
      </c>
      <c r="D204" s="183" t="s">
        <v>443</v>
      </c>
      <c r="E204" s="183" t="s">
        <v>826</v>
      </c>
      <c r="F204" s="183" t="s">
        <v>2130</v>
      </c>
      <c r="G204" s="183" t="s">
        <v>2131</v>
      </c>
      <c r="I204" s="183" t="s">
        <v>1791</v>
      </c>
      <c r="J204" s="183" t="s">
        <v>444</v>
      </c>
      <c r="K204" s="183" t="s">
        <v>445</v>
      </c>
      <c r="L204" s="205">
        <v>120000000</v>
      </c>
      <c r="M204" s="205">
        <v>120000000</v>
      </c>
      <c r="N204" s="205"/>
      <c r="O204" s="205"/>
      <c r="P204" s="205"/>
      <c r="Q204" s="205"/>
      <c r="R204" s="205"/>
      <c r="S204" s="2"/>
      <c r="T204" s="205">
        <f t="shared" si="24"/>
        <v>120000000</v>
      </c>
      <c r="U204" s="205">
        <f t="shared" si="23"/>
        <v>0</v>
      </c>
      <c r="V204" s="205">
        <v>120000000</v>
      </c>
      <c r="W204" s="205">
        <v>108000000</v>
      </c>
      <c r="X204" s="2"/>
      <c r="Y204" s="205"/>
      <c r="Z204" s="205"/>
      <c r="AA204" s="205"/>
      <c r="AB204" s="206"/>
      <c r="AC204" s="205"/>
      <c r="AD204" s="205">
        <v>108000000</v>
      </c>
      <c r="AE204" s="1"/>
      <c r="AF204" s="1"/>
      <c r="AG204" s="1"/>
      <c r="AH204" s="205">
        <f t="shared" si="19"/>
        <v>108000000</v>
      </c>
      <c r="AI204" s="205">
        <f t="shared" si="20"/>
        <v>0</v>
      </c>
      <c r="AJ204" s="205">
        <v>0</v>
      </c>
      <c r="AK204" s="183" t="s">
        <v>35</v>
      </c>
      <c r="AL204" s="183"/>
      <c r="AM204" s="183"/>
      <c r="AN204" s="183" t="s">
        <v>1581</v>
      </c>
      <c r="AO204" s="183" t="s">
        <v>1581</v>
      </c>
      <c r="AP204" s="183" t="s">
        <v>1581</v>
      </c>
      <c r="AQ204" s="183" t="s">
        <v>1581</v>
      </c>
      <c r="AR204" s="183" t="s">
        <v>1581</v>
      </c>
      <c r="AS204" s="183"/>
      <c r="AT204" s="183"/>
      <c r="AU204" s="183"/>
      <c r="AV204" s="183"/>
      <c r="AW204" s="183"/>
      <c r="AX204" s="183"/>
      <c r="AY204" s="183"/>
      <c r="AZ204" s="183"/>
      <c r="BA204" s="183"/>
      <c r="BB204" s="183" t="s">
        <v>1581</v>
      </c>
      <c r="BC204" s="183"/>
      <c r="BD204" s="183"/>
      <c r="BE204" s="183"/>
      <c r="BF204" s="183" t="s">
        <v>38</v>
      </c>
      <c r="BG204" s="183" t="s">
        <v>2132</v>
      </c>
      <c r="BH204" s="183" t="s">
        <v>2133</v>
      </c>
      <c r="BI204" s="183" t="s">
        <v>1504</v>
      </c>
      <c r="BJ204" s="183" t="s">
        <v>1815</v>
      </c>
      <c r="BK204" s="183"/>
      <c r="BL204" s="183"/>
      <c r="BM204" s="183"/>
      <c r="BN204" s="183"/>
      <c r="BO204" s="183"/>
      <c r="BP204" s="183" t="s">
        <v>2130</v>
      </c>
      <c r="BQ204" s="183" t="s">
        <v>2131</v>
      </c>
    </row>
    <row r="205" spans="1:69" x14ac:dyDescent="0.25">
      <c r="A205" s="204">
        <v>653</v>
      </c>
      <c r="B205" s="183" t="s">
        <v>67</v>
      </c>
      <c r="C205" s="183" t="s">
        <v>572</v>
      </c>
      <c r="D205" s="183" t="s">
        <v>307</v>
      </c>
      <c r="E205" s="183" t="s">
        <v>827</v>
      </c>
      <c r="F205" s="183" t="s">
        <v>2123</v>
      </c>
      <c r="G205" s="183" t="s">
        <v>2134</v>
      </c>
      <c r="I205" s="183" t="s">
        <v>1675</v>
      </c>
      <c r="J205" s="183" t="s">
        <v>308</v>
      </c>
      <c r="K205" s="183" t="s">
        <v>309</v>
      </c>
      <c r="L205" s="205">
        <v>246000000</v>
      </c>
      <c r="M205" s="205">
        <v>121356720</v>
      </c>
      <c r="N205" s="205"/>
      <c r="O205" s="205"/>
      <c r="P205" s="205"/>
      <c r="Q205" s="205"/>
      <c r="R205" s="205"/>
      <c r="S205" s="205"/>
      <c r="T205" s="205">
        <f t="shared" si="24"/>
        <v>121356720</v>
      </c>
      <c r="U205" s="205">
        <f t="shared" si="23"/>
        <v>124643280</v>
      </c>
      <c r="V205" s="205">
        <v>246000000</v>
      </c>
      <c r="W205" s="205">
        <v>221400000</v>
      </c>
      <c r="X205" s="2"/>
      <c r="Y205" s="205"/>
      <c r="Z205" s="205"/>
      <c r="AA205" s="205"/>
      <c r="AB205" s="2"/>
      <c r="AC205" s="2"/>
      <c r="AD205" s="2"/>
      <c r="AE205" s="1"/>
      <c r="AF205" s="1"/>
      <c r="AG205" s="1"/>
      <c r="AH205" s="205">
        <f t="shared" si="19"/>
        <v>0</v>
      </c>
      <c r="AI205" s="205">
        <f t="shared" si="20"/>
        <v>221400000</v>
      </c>
      <c r="AJ205" s="205">
        <f t="shared" ref="AJ205:AJ212" si="26">AH205-T205</f>
        <v>-121356720</v>
      </c>
      <c r="AK205" s="183" t="s">
        <v>35</v>
      </c>
      <c r="AL205" s="183"/>
      <c r="AM205" s="183"/>
      <c r="AN205" s="183"/>
      <c r="AO205" s="183"/>
      <c r="AP205" s="183"/>
      <c r="AQ205" s="183"/>
      <c r="AR205" s="183"/>
      <c r="AS205" s="183"/>
      <c r="AT205" s="183"/>
      <c r="AU205" s="183"/>
      <c r="AV205" s="183"/>
      <c r="AW205" s="183"/>
      <c r="AX205" s="183"/>
      <c r="AY205" s="183"/>
      <c r="AZ205" s="183"/>
      <c r="BA205" s="183"/>
      <c r="BB205" s="183" t="s">
        <v>35</v>
      </c>
      <c r="BC205" s="183"/>
      <c r="BD205" s="183"/>
      <c r="BE205" s="183"/>
      <c r="BF205" s="183" t="s">
        <v>38</v>
      </c>
      <c r="BG205" s="183" t="s">
        <v>1855</v>
      </c>
      <c r="BH205" s="183"/>
      <c r="BI205" s="183" t="s">
        <v>1505</v>
      </c>
      <c r="BJ205" s="183" t="s">
        <v>1763</v>
      </c>
      <c r="BK205" s="183" t="s">
        <v>1810</v>
      </c>
      <c r="BL205" s="183"/>
      <c r="BM205" s="183"/>
      <c r="BN205" s="183"/>
      <c r="BO205" s="183"/>
      <c r="BP205" s="183" t="s">
        <v>2123</v>
      </c>
      <c r="BQ205" s="183" t="s">
        <v>2134</v>
      </c>
    </row>
    <row r="206" spans="1:69" x14ac:dyDescent="0.25">
      <c r="A206" s="209">
        <v>134</v>
      </c>
      <c r="B206" s="183" t="s">
        <v>31</v>
      </c>
      <c r="C206" s="183" t="s">
        <v>572</v>
      </c>
      <c r="D206" s="183" t="s">
        <v>126</v>
      </c>
      <c r="E206" s="210" t="s">
        <v>827</v>
      </c>
      <c r="F206" s="183" t="s">
        <v>2135</v>
      </c>
      <c r="G206" s="183" t="s">
        <v>2136</v>
      </c>
      <c r="I206" s="210" t="s">
        <v>2137</v>
      </c>
      <c r="J206" s="183" t="s">
        <v>127</v>
      </c>
      <c r="K206" s="183" t="s">
        <v>77</v>
      </c>
      <c r="L206" s="205">
        <v>120000000</v>
      </c>
      <c r="M206" s="205">
        <v>120000000</v>
      </c>
      <c r="N206" s="205"/>
      <c r="O206" s="205"/>
      <c r="P206" s="205"/>
      <c r="Q206" s="205"/>
      <c r="R206" s="205"/>
      <c r="S206" s="205"/>
      <c r="T206" s="205">
        <f t="shared" si="24"/>
        <v>120000000</v>
      </c>
      <c r="U206" s="205">
        <f t="shared" si="23"/>
        <v>0</v>
      </c>
      <c r="V206" s="205">
        <v>1200000000</v>
      </c>
      <c r="W206" s="205">
        <v>1080000000</v>
      </c>
      <c r="Y206" s="205"/>
      <c r="Z206" s="205"/>
      <c r="AA206" s="205"/>
      <c r="AB206" s="205"/>
      <c r="AC206" s="205"/>
      <c r="AD206" s="205"/>
      <c r="AE206" s="205"/>
      <c r="AF206" s="205"/>
      <c r="AG206" s="205"/>
      <c r="AH206" s="205">
        <f>X219+Y206+Z206+AA206+AB206+AC206+AD206+AE206</f>
        <v>450000000</v>
      </c>
      <c r="AI206" s="205">
        <f t="shared" si="20"/>
        <v>630000000</v>
      </c>
      <c r="AJ206" s="205">
        <f t="shared" si="26"/>
        <v>330000000</v>
      </c>
      <c r="AK206" s="183"/>
      <c r="AL206" s="183"/>
      <c r="AM206" s="183"/>
      <c r="AN206" s="183"/>
      <c r="AO206" s="183"/>
      <c r="AP206" s="183"/>
      <c r="AQ206" s="183"/>
      <c r="AR206" s="183"/>
      <c r="AS206" s="183"/>
      <c r="AT206" s="183"/>
      <c r="AU206" s="183"/>
      <c r="AV206" s="183"/>
      <c r="AW206" s="183"/>
      <c r="AX206" s="183"/>
      <c r="AY206" s="183"/>
      <c r="AZ206" s="183"/>
      <c r="BA206" s="183"/>
      <c r="BB206" s="183"/>
      <c r="BC206" s="183"/>
      <c r="BD206" s="183"/>
      <c r="BE206" s="183"/>
      <c r="BF206" s="183"/>
      <c r="BG206" s="183"/>
      <c r="BH206" s="183" t="s">
        <v>2138</v>
      </c>
      <c r="BI206" s="183" t="s">
        <v>1504</v>
      </c>
      <c r="BJ206" s="183" t="s">
        <v>1815</v>
      </c>
      <c r="BK206" s="183"/>
      <c r="BL206" s="183"/>
      <c r="BM206" s="183"/>
      <c r="BN206" s="183"/>
      <c r="BO206" s="183"/>
      <c r="BP206" s="183" t="s">
        <v>2135</v>
      </c>
      <c r="BQ206" s="183" t="s">
        <v>2136</v>
      </c>
    </row>
    <row r="207" spans="1:69" x14ac:dyDescent="0.25">
      <c r="A207" s="209">
        <v>181</v>
      </c>
      <c r="B207" s="183" t="s">
        <v>31</v>
      </c>
      <c r="C207" s="183" t="s">
        <v>572</v>
      </c>
      <c r="D207" s="183" t="s">
        <v>160</v>
      </c>
      <c r="E207" s="210" t="s">
        <v>828</v>
      </c>
      <c r="F207" s="183" t="s">
        <v>2139</v>
      </c>
      <c r="G207" s="183" t="s">
        <v>1903</v>
      </c>
      <c r="I207" s="210" t="s">
        <v>1725</v>
      </c>
      <c r="J207" s="183" t="s">
        <v>161</v>
      </c>
      <c r="K207" s="183" t="s">
        <v>162</v>
      </c>
      <c r="L207" s="205">
        <v>142000000</v>
      </c>
      <c r="M207" s="205">
        <v>58376200</v>
      </c>
      <c r="N207" s="205"/>
      <c r="O207" s="205"/>
      <c r="P207" s="205"/>
      <c r="Q207" s="205"/>
      <c r="R207" s="205"/>
      <c r="S207" s="205"/>
      <c r="T207" s="205">
        <f t="shared" si="24"/>
        <v>58376200</v>
      </c>
      <c r="U207" s="205">
        <f t="shared" si="23"/>
        <v>83623800</v>
      </c>
      <c r="V207" s="205">
        <v>142000000</v>
      </c>
      <c r="W207" s="205">
        <v>127800000</v>
      </c>
      <c r="X207" s="205"/>
      <c r="Y207" s="205"/>
      <c r="Z207" s="205"/>
      <c r="AA207" s="205"/>
      <c r="AB207" s="206"/>
      <c r="AC207" s="205"/>
      <c r="AD207" s="205"/>
      <c r="AE207" s="205"/>
      <c r="AF207" s="205"/>
      <c r="AG207" s="205"/>
      <c r="AH207" s="205">
        <f t="shared" ref="AH207:AH215" si="27">X207+Y207+Z207+AA207+AB207+AC207+AD207+AE207</f>
        <v>0</v>
      </c>
      <c r="AI207" s="205">
        <f t="shared" si="20"/>
        <v>127800000</v>
      </c>
      <c r="AJ207" s="205">
        <f t="shared" si="26"/>
        <v>-58376200</v>
      </c>
      <c r="AK207" s="183" t="s">
        <v>35</v>
      </c>
      <c r="AL207" s="183"/>
      <c r="AM207" s="183"/>
      <c r="AN207" s="183" t="s">
        <v>35</v>
      </c>
      <c r="AO207" s="183" t="s">
        <v>35</v>
      </c>
      <c r="AP207" s="183" t="s">
        <v>35</v>
      </c>
      <c r="AQ207" s="183" t="s">
        <v>35</v>
      </c>
      <c r="AR207" s="183" t="s">
        <v>35</v>
      </c>
      <c r="AS207" s="183"/>
      <c r="AT207" s="183"/>
      <c r="AU207" s="183"/>
      <c r="AV207" s="183"/>
      <c r="AW207" s="183"/>
      <c r="AX207" s="183"/>
      <c r="AY207" s="183"/>
      <c r="AZ207" s="183"/>
      <c r="BA207" s="183"/>
      <c r="BB207" s="183" t="s">
        <v>35</v>
      </c>
      <c r="BC207" s="183"/>
      <c r="BD207" s="183"/>
      <c r="BE207" s="183"/>
      <c r="BF207" s="183"/>
      <c r="BG207" s="183"/>
      <c r="BH207" s="183"/>
      <c r="BI207" s="183" t="s">
        <v>1504</v>
      </c>
      <c r="BJ207" s="183" t="s">
        <v>1815</v>
      </c>
      <c r="BK207" s="183"/>
      <c r="BL207" s="183"/>
      <c r="BM207" s="183"/>
      <c r="BN207" s="183"/>
      <c r="BO207" s="183"/>
      <c r="BP207" s="183" t="s">
        <v>2139</v>
      </c>
      <c r="BQ207" s="183" t="s">
        <v>1903</v>
      </c>
    </row>
    <row r="208" spans="1:69" x14ac:dyDescent="0.25">
      <c r="A208" s="254">
        <v>1003</v>
      </c>
      <c r="B208" s="6" t="s">
        <v>67</v>
      </c>
      <c r="C208" s="183" t="s">
        <v>572</v>
      </c>
      <c r="D208" s="6" t="s">
        <v>679</v>
      </c>
      <c r="E208" s="255" t="s">
        <v>829</v>
      </c>
      <c r="F208" s="6" t="s">
        <v>1903</v>
      </c>
      <c r="G208" s="6" t="s">
        <v>1971</v>
      </c>
      <c r="I208" s="6" t="s">
        <v>142</v>
      </c>
      <c r="J208" s="10" t="s">
        <v>342</v>
      </c>
      <c r="K208" s="10" t="s">
        <v>343</v>
      </c>
      <c r="L208" s="5">
        <v>403600000</v>
      </c>
      <c r="M208" s="15">
        <v>403600000</v>
      </c>
      <c r="N208" s="5"/>
      <c r="O208" s="5"/>
      <c r="P208" s="5"/>
      <c r="Q208" s="5"/>
      <c r="R208" s="5"/>
      <c r="S208" s="5"/>
      <c r="T208" s="205">
        <f t="shared" si="24"/>
        <v>403600000</v>
      </c>
      <c r="U208" s="205">
        <f t="shared" si="23"/>
        <v>0</v>
      </c>
      <c r="V208" s="5">
        <v>403600000</v>
      </c>
      <c r="W208" s="5">
        <v>363240000</v>
      </c>
      <c r="X208" s="5"/>
      <c r="Y208" s="5"/>
      <c r="Z208" s="5"/>
      <c r="AA208" s="5"/>
      <c r="AB208" s="206"/>
      <c r="AC208" s="5"/>
      <c r="AD208" s="5"/>
      <c r="AE208" s="5"/>
      <c r="AF208" s="5"/>
      <c r="AG208" s="5"/>
      <c r="AH208" s="205">
        <f t="shared" si="27"/>
        <v>0</v>
      </c>
      <c r="AI208" s="205">
        <f t="shared" si="20"/>
        <v>363240000</v>
      </c>
      <c r="AJ208" s="205">
        <f t="shared" si="26"/>
        <v>-403600000</v>
      </c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 t="s">
        <v>1903</v>
      </c>
      <c r="BQ208" s="6" t="s">
        <v>1971</v>
      </c>
    </row>
    <row r="209" spans="1:69" x14ac:dyDescent="0.25">
      <c r="A209" s="215">
        <v>1043</v>
      </c>
      <c r="B209" s="9" t="s">
        <v>31</v>
      </c>
      <c r="C209" s="183" t="s">
        <v>572</v>
      </c>
      <c r="D209" s="9" t="s">
        <v>430</v>
      </c>
      <c r="E209" s="9" t="s">
        <v>830</v>
      </c>
      <c r="F209" s="9" t="s">
        <v>2140</v>
      </c>
      <c r="G209" s="9" t="s">
        <v>2141</v>
      </c>
      <c r="I209" s="9" t="s">
        <v>1871</v>
      </c>
      <c r="J209" s="9" t="s">
        <v>431</v>
      </c>
      <c r="K209" s="9" t="s">
        <v>406</v>
      </c>
      <c r="L209" s="2">
        <v>1569000000</v>
      </c>
      <c r="M209" s="12">
        <v>276400000</v>
      </c>
      <c r="N209" s="2"/>
      <c r="O209" s="2"/>
      <c r="P209" s="2"/>
      <c r="Q209" s="2"/>
      <c r="R209" s="2"/>
      <c r="S209" s="2"/>
      <c r="T209" s="205">
        <f t="shared" si="24"/>
        <v>276400000</v>
      </c>
      <c r="U209" s="205">
        <f t="shared" si="23"/>
        <v>1292600000</v>
      </c>
      <c r="V209" s="2">
        <v>1569000000</v>
      </c>
      <c r="W209" s="2">
        <v>1412100000</v>
      </c>
      <c r="X209" s="2">
        <v>248760000</v>
      </c>
      <c r="Y209" s="2"/>
      <c r="Z209" s="2"/>
      <c r="AA209" s="2"/>
      <c r="AB209" s="2"/>
      <c r="AC209" s="2"/>
      <c r="AD209" s="2"/>
      <c r="AE209" s="2"/>
      <c r="AF209" s="2"/>
      <c r="AG209" s="2"/>
      <c r="AH209" s="205">
        <f t="shared" si="27"/>
        <v>248760000</v>
      </c>
      <c r="AI209" s="205">
        <f t="shared" si="20"/>
        <v>1163340000</v>
      </c>
      <c r="AJ209" s="205">
        <f t="shared" si="26"/>
        <v>-27640000</v>
      </c>
      <c r="AK209" s="9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9"/>
      <c r="BP209" s="9" t="s">
        <v>2140</v>
      </c>
      <c r="BQ209" s="9" t="s">
        <v>2141</v>
      </c>
    </row>
    <row r="210" spans="1:69" ht="56.25" x14ac:dyDescent="0.25">
      <c r="A210" s="204">
        <v>724</v>
      </c>
      <c r="B210" s="183" t="s">
        <v>67</v>
      </c>
      <c r="C210" s="183" t="s">
        <v>572</v>
      </c>
      <c r="D210" s="9" t="s">
        <v>364</v>
      </c>
      <c r="E210" s="183" t="s">
        <v>365</v>
      </c>
      <c r="F210" s="183" t="s">
        <v>365</v>
      </c>
      <c r="G210" s="183" t="s">
        <v>367</v>
      </c>
      <c r="H210" s="238" t="s">
        <v>2142</v>
      </c>
      <c r="I210" s="239" t="s">
        <v>2143</v>
      </c>
      <c r="J210" s="9" t="s">
        <v>366</v>
      </c>
      <c r="K210" s="9" t="s">
        <v>71</v>
      </c>
      <c r="L210" s="2">
        <v>200000000</v>
      </c>
      <c r="M210" s="12">
        <f>$L$210</f>
        <v>200000000</v>
      </c>
      <c r="N210" s="2"/>
      <c r="O210" s="2"/>
      <c r="P210" s="2"/>
      <c r="Q210" s="2"/>
      <c r="R210" s="2"/>
      <c r="S210" s="2"/>
      <c r="T210" s="205">
        <f t="shared" si="24"/>
        <v>200000000</v>
      </c>
      <c r="U210" s="205">
        <f t="shared" si="23"/>
        <v>0</v>
      </c>
      <c r="V210" s="205">
        <v>200000000</v>
      </c>
      <c r="W210" s="205">
        <v>190992000</v>
      </c>
      <c r="X210" s="2"/>
      <c r="Y210" s="2"/>
      <c r="Z210" s="2"/>
      <c r="AA210" s="2"/>
      <c r="AB210" s="206"/>
      <c r="AC210" s="2"/>
      <c r="AD210" s="2"/>
      <c r="AE210" s="2"/>
      <c r="AF210" s="2"/>
      <c r="AG210" s="2"/>
      <c r="AH210" s="205">
        <f t="shared" si="27"/>
        <v>0</v>
      </c>
      <c r="AI210" s="205">
        <f t="shared" si="20"/>
        <v>190992000</v>
      </c>
      <c r="AJ210" s="205">
        <f t="shared" si="26"/>
        <v>-200000000</v>
      </c>
      <c r="AK210" s="9" t="s">
        <v>38</v>
      </c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 t="s">
        <v>35</v>
      </c>
      <c r="BG210" s="8" t="s">
        <v>2144</v>
      </c>
      <c r="BH210" s="8"/>
      <c r="BI210" s="8"/>
      <c r="BJ210" s="8"/>
      <c r="BK210" s="9" t="s">
        <v>2145</v>
      </c>
      <c r="BL210" s="8"/>
      <c r="BM210" s="8"/>
      <c r="BN210" s="8"/>
      <c r="BO210" s="9"/>
      <c r="BP210" s="183" t="s">
        <v>365</v>
      </c>
      <c r="BQ210" s="183" t="s">
        <v>367</v>
      </c>
    </row>
    <row r="211" spans="1:69" x14ac:dyDescent="0.25">
      <c r="A211" s="204">
        <v>38</v>
      </c>
      <c r="B211" s="183" t="s">
        <v>31</v>
      </c>
      <c r="C211" s="183" t="s">
        <v>572</v>
      </c>
      <c r="D211" s="183" t="s">
        <v>75</v>
      </c>
      <c r="E211" s="183" t="s">
        <v>831</v>
      </c>
      <c r="F211" s="183" t="s">
        <v>1718</v>
      </c>
      <c r="G211" s="183" t="s">
        <v>2146</v>
      </c>
      <c r="I211" s="183" t="s">
        <v>2147</v>
      </c>
      <c r="J211" s="183" t="s">
        <v>76</v>
      </c>
      <c r="K211" s="183" t="s">
        <v>77</v>
      </c>
      <c r="L211" s="205">
        <v>1600000000</v>
      </c>
      <c r="M211" s="214">
        <v>526208000</v>
      </c>
      <c r="N211" s="221">
        <v>500000000</v>
      </c>
      <c r="O211" s="205"/>
      <c r="P211" s="205"/>
      <c r="Q211" s="205"/>
      <c r="R211" s="205"/>
      <c r="S211" s="205"/>
      <c r="T211" s="205">
        <f t="shared" si="24"/>
        <v>1026208000</v>
      </c>
      <c r="U211" s="205">
        <f t="shared" si="23"/>
        <v>573792000</v>
      </c>
      <c r="V211" s="205">
        <v>1600000000</v>
      </c>
      <c r="W211" s="205">
        <v>1440000000</v>
      </c>
      <c r="X211" s="205">
        <v>473587200</v>
      </c>
      <c r="Y211" s="205">
        <v>450000000</v>
      </c>
      <c r="Z211" s="205"/>
      <c r="AA211" s="205"/>
      <c r="AB211" s="206"/>
      <c r="AC211" s="205"/>
      <c r="AD211" s="205"/>
      <c r="AE211" s="205"/>
      <c r="AF211" s="205"/>
      <c r="AG211" s="205"/>
      <c r="AH211" s="205">
        <f t="shared" si="27"/>
        <v>923587200</v>
      </c>
      <c r="AI211" s="205">
        <f t="shared" si="20"/>
        <v>516412800</v>
      </c>
      <c r="AJ211" s="205">
        <f t="shared" si="26"/>
        <v>-102620800</v>
      </c>
      <c r="AK211" s="183"/>
      <c r="AL211" s="183"/>
      <c r="AM211" s="183"/>
      <c r="AN211" s="183"/>
      <c r="AO211" s="183"/>
      <c r="AP211" s="183"/>
      <c r="AQ211" s="183"/>
      <c r="AR211" s="183"/>
      <c r="AS211" s="183"/>
      <c r="AT211" s="183"/>
      <c r="AU211" s="183"/>
      <c r="AV211" s="183"/>
      <c r="AW211" s="183"/>
      <c r="AX211" s="183"/>
      <c r="AY211" s="183"/>
      <c r="AZ211" s="183"/>
      <c r="BA211" s="183"/>
      <c r="BB211" s="183"/>
      <c r="BC211" s="183"/>
      <c r="BD211" s="183"/>
      <c r="BE211" s="183"/>
      <c r="BF211" s="183"/>
      <c r="BG211" s="183"/>
      <c r="BH211" s="183"/>
      <c r="BI211" s="183" t="s">
        <v>1504</v>
      </c>
      <c r="BJ211" s="183" t="s">
        <v>1815</v>
      </c>
      <c r="BK211" s="183"/>
      <c r="BL211" s="183"/>
      <c r="BM211" s="183"/>
      <c r="BN211" s="183"/>
      <c r="BO211" s="183"/>
      <c r="BP211" s="183" t="s">
        <v>1718</v>
      </c>
      <c r="BQ211" s="183" t="s">
        <v>2146</v>
      </c>
    </row>
    <row r="212" spans="1:69" x14ac:dyDescent="0.25">
      <c r="A212" s="209">
        <v>663</v>
      </c>
      <c r="B212" s="183" t="s">
        <v>67</v>
      </c>
      <c r="C212" s="183" t="s">
        <v>572</v>
      </c>
      <c r="D212" s="183" t="s">
        <v>315</v>
      </c>
      <c r="E212" s="210" t="s">
        <v>316</v>
      </c>
      <c r="F212" s="183" t="s">
        <v>316</v>
      </c>
      <c r="G212" s="183" t="s">
        <v>313</v>
      </c>
      <c r="I212" s="210" t="s">
        <v>2148</v>
      </c>
      <c r="J212" s="183" t="s">
        <v>317</v>
      </c>
      <c r="K212" s="183" t="s">
        <v>318</v>
      </c>
      <c r="L212" s="205">
        <v>120000000</v>
      </c>
      <c r="M212" s="205"/>
      <c r="N212" s="205"/>
      <c r="O212" s="205"/>
      <c r="P212" s="205"/>
      <c r="Q212" s="205"/>
      <c r="R212" s="205"/>
      <c r="S212" s="205"/>
      <c r="T212" s="205">
        <f t="shared" si="24"/>
        <v>0</v>
      </c>
      <c r="U212" s="205">
        <f t="shared" si="23"/>
        <v>120000000</v>
      </c>
      <c r="V212" s="205">
        <v>120000000</v>
      </c>
      <c r="W212" s="205">
        <v>108000000</v>
      </c>
      <c r="X212" s="2"/>
      <c r="Y212" s="205"/>
      <c r="Z212" s="205"/>
      <c r="AA212" s="205"/>
      <c r="AB212" s="206"/>
      <c r="AC212" s="2"/>
      <c r="AD212" s="2"/>
      <c r="AE212" s="1"/>
      <c r="AF212" s="1"/>
      <c r="AG212" s="1"/>
      <c r="AH212" s="205">
        <f t="shared" si="27"/>
        <v>0</v>
      </c>
      <c r="AI212" s="205">
        <f t="shared" si="20"/>
        <v>108000000</v>
      </c>
      <c r="AJ212" s="205">
        <f t="shared" si="26"/>
        <v>0</v>
      </c>
      <c r="AK212" s="183" t="s">
        <v>35</v>
      </c>
      <c r="AL212" s="183"/>
      <c r="AM212" s="183"/>
      <c r="AN212" s="183" t="s">
        <v>35</v>
      </c>
      <c r="AO212" s="183" t="s">
        <v>35</v>
      </c>
      <c r="AP212" s="183" t="s">
        <v>35</v>
      </c>
      <c r="AQ212" s="183" t="s">
        <v>35</v>
      </c>
      <c r="AR212" s="183" t="s">
        <v>35</v>
      </c>
      <c r="AS212" s="183"/>
      <c r="AT212" s="183"/>
      <c r="AU212" s="183"/>
      <c r="AV212" s="183"/>
      <c r="AW212" s="183"/>
      <c r="AX212" s="183"/>
      <c r="AY212" s="183"/>
      <c r="AZ212" s="183"/>
      <c r="BA212" s="183"/>
      <c r="BB212" s="183" t="s">
        <v>35</v>
      </c>
      <c r="BC212" s="183"/>
      <c r="BD212" s="183"/>
      <c r="BE212" s="183"/>
      <c r="BF212" s="183" t="s">
        <v>38</v>
      </c>
      <c r="BG212" s="183" t="s">
        <v>2149</v>
      </c>
      <c r="BH212" s="183"/>
      <c r="BI212" s="183" t="s">
        <v>1504</v>
      </c>
      <c r="BJ212" s="183" t="s">
        <v>1815</v>
      </c>
      <c r="BK212" s="183"/>
      <c r="BL212" s="183"/>
      <c r="BM212" s="183"/>
      <c r="BN212" s="183"/>
      <c r="BO212" s="183"/>
      <c r="BP212" s="183" t="s">
        <v>316</v>
      </c>
      <c r="BQ212" s="183" t="s">
        <v>313</v>
      </c>
    </row>
    <row r="213" spans="1:69" x14ac:dyDescent="0.25">
      <c r="A213" s="209">
        <v>582</v>
      </c>
      <c r="B213" s="183" t="s">
        <v>67</v>
      </c>
      <c r="C213" s="183" t="s">
        <v>560</v>
      </c>
      <c r="D213" s="183" t="s">
        <v>514</v>
      </c>
      <c r="E213" s="210" t="s">
        <v>832</v>
      </c>
      <c r="F213" s="183" t="s">
        <v>2150</v>
      </c>
      <c r="G213" s="183" t="s">
        <v>1793</v>
      </c>
      <c r="I213" s="210"/>
      <c r="J213" s="183" t="s">
        <v>515</v>
      </c>
      <c r="K213" s="183" t="s">
        <v>516</v>
      </c>
      <c r="L213" s="205">
        <v>30000000</v>
      </c>
      <c r="M213" s="205">
        <v>3000000</v>
      </c>
      <c r="N213" s="205"/>
      <c r="O213" s="205"/>
      <c r="P213" s="205"/>
      <c r="Q213" s="205"/>
      <c r="R213" s="205"/>
      <c r="S213" s="2"/>
      <c r="T213" s="205">
        <f t="shared" si="24"/>
        <v>3000000</v>
      </c>
      <c r="U213" s="205">
        <v>0</v>
      </c>
      <c r="V213" s="205"/>
      <c r="W213" s="205"/>
      <c r="X213" s="2"/>
      <c r="Y213" s="205"/>
      <c r="Z213" s="205"/>
      <c r="AA213" s="205"/>
      <c r="AB213" s="2"/>
      <c r="AC213" s="2"/>
      <c r="AD213" s="2"/>
      <c r="AE213" s="1"/>
      <c r="AF213" s="1"/>
      <c r="AG213" s="1"/>
      <c r="AH213" s="205">
        <f t="shared" si="27"/>
        <v>0</v>
      </c>
      <c r="AI213" s="205">
        <f t="shared" si="20"/>
        <v>0</v>
      </c>
      <c r="AJ213" s="205">
        <v>0</v>
      </c>
      <c r="AK213" s="183" t="s">
        <v>38</v>
      </c>
      <c r="AL213" s="183"/>
      <c r="AM213" s="183"/>
      <c r="AN213" s="183" t="s">
        <v>35</v>
      </c>
      <c r="AO213" s="183" t="s">
        <v>35</v>
      </c>
      <c r="AP213" s="183" t="s">
        <v>35</v>
      </c>
      <c r="AQ213" s="183" t="s">
        <v>35</v>
      </c>
      <c r="AR213" s="183" t="s">
        <v>35</v>
      </c>
      <c r="AS213" s="183" t="s">
        <v>2151</v>
      </c>
      <c r="AT213" s="183"/>
      <c r="AU213" s="183"/>
      <c r="AV213" s="183"/>
      <c r="AW213" s="183"/>
      <c r="AX213" s="183"/>
      <c r="AY213" s="183"/>
      <c r="AZ213" s="183"/>
      <c r="BA213" s="183"/>
      <c r="BB213" s="183" t="s">
        <v>38</v>
      </c>
      <c r="BC213" s="183">
        <v>5</v>
      </c>
      <c r="BD213" s="183">
        <v>4.5</v>
      </c>
      <c r="BE213" s="183"/>
      <c r="BF213" s="210" t="s">
        <v>38</v>
      </c>
      <c r="BG213" s="183" t="s">
        <v>2152</v>
      </c>
      <c r="BH213" s="183"/>
      <c r="BI213" s="183" t="s">
        <v>1504</v>
      </c>
      <c r="BJ213" s="183" t="s">
        <v>2078</v>
      </c>
      <c r="BK213" s="183" t="s">
        <v>2153</v>
      </c>
      <c r="BL213" s="183"/>
      <c r="BM213" s="183"/>
      <c r="BN213" s="183"/>
      <c r="BO213" s="183"/>
      <c r="BP213" s="183" t="s">
        <v>2150</v>
      </c>
      <c r="BQ213" s="183" t="s">
        <v>1793</v>
      </c>
    </row>
    <row r="214" spans="1:69" x14ac:dyDescent="0.25">
      <c r="A214" s="204">
        <v>723</v>
      </c>
      <c r="B214" s="183" t="s">
        <v>67</v>
      </c>
      <c r="C214" s="183" t="s">
        <v>347</v>
      </c>
      <c r="D214" s="183">
        <v>145446</v>
      </c>
      <c r="E214" s="183" t="s">
        <v>844</v>
      </c>
      <c r="F214" s="183" t="s">
        <v>2154</v>
      </c>
      <c r="G214" s="183" t="s">
        <v>336</v>
      </c>
      <c r="I214" s="183" t="s">
        <v>2155</v>
      </c>
      <c r="J214" s="183" t="s">
        <v>735</v>
      </c>
      <c r="K214" s="183" t="s">
        <v>71</v>
      </c>
      <c r="L214" s="205">
        <v>780000000</v>
      </c>
      <c r="M214" s="221">
        <v>198900000</v>
      </c>
      <c r="N214" s="221">
        <v>581100000</v>
      </c>
      <c r="O214" s="205"/>
      <c r="P214" s="205"/>
      <c r="Q214" s="205"/>
      <c r="R214" s="205"/>
      <c r="S214" s="205"/>
      <c r="T214" s="205">
        <f t="shared" si="24"/>
        <v>780000000</v>
      </c>
      <c r="U214" s="205">
        <f>L214-T214</f>
        <v>0</v>
      </c>
      <c r="V214" s="205">
        <v>780000000</v>
      </c>
      <c r="W214" s="205">
        <v>702000000</v>
      </c>
      <c r="X214" s="205">
        <v>179010000</v>
      </c>
      <c r="Y214" s="205">
        <v>522990000</v>
      </c>
      <c r="Z214" s="205"/>
      <c r="AA214" s="205"/>
      <c r="AB214" s="206"/>
      <c r="AC214" s="205"/>
      <c r="AD214" s="205"/>
      <c r="AE214" s="205"/>
      <c r="AF214" s="205"/>
      <c r="AG214" s="205"/>
      <c r="AH214" s="205">
        <f t="shared" si="27"/>
        <v>702000000</v>
      </c>
      <c r="AI214" s="205">
        <f t="shared" si="20"/>
        <v>0</v>
      </c>
      <c r="AJ214" s="205">
        <f>AH214-T214</f>
        <v>-78000000</v>
      </c>
      <c r="AK214" s="183" t="s">
        <v>38</v>
      </c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 t="s">
        <v>38</v>
      </c>
      <c r="BG214" s="6" t="s">
        <v>601</v>
      </c>
      <c r="BH214" s="6"/>
      <c r="BI214" s="183" t="s">
        <v>1502</v>
      </c>
      <c r="BJ214" s="183" t="s">
        <v>1665</v>
      </c>
      <c r="BK214" s="183" t="s">
        <v>2145</v>
      </c>
      <c r="BL214" s="183"/>
      <c r="BM214" s="183"/>
      <c r="BN214" s="183"/>
      <c r="BO214" s="183"/>
      <c r="BP214" s="183" t="s">
        <v>2154</v>
      </c>
      <c r="BQ214" s="183" t="s">
        <v>336</v>
      </c>
    </row>
    <row r="215" spans="1:69" x14ac:dyDescent="0.25">
      <c r="A215" s="212">
        <v>710</v>
      </c>
      <c r="B215" s="195" t="s">
        <v>67</v>
      </c>
      <c r="C215" s="195" t="s">
        <v>581</v>
      </c>
      <c r="D215" s="195" t="s">
        <v>2156</v>
      </c>
      <c r="E215" s="256" t="s">
        <v>744</v>
      </c>
      <c r="I215" s="195" t="s">
        <v>2157</v>
      </c>
      <c r="J215" s="195" t="s">
        <v>582</v>
      </c>
      <c r="K215" s="195" t="s">
        <v>583</v>
      </c>
      <c r="L215" s="257">
        <v>400000000</v>
      </c>
      <c r="M215" s="258">
        <v>400000000</v>
      </c>
      <c r="T215" s="205">
        <f t="shared" si="24"/>
        <v>400000000</v>
      </c>
      <c r="U215" s="205">
        <f>L215-T215</f>
        <v>0</v>
      </c>
      <c r="V215" s="202">
        <v>400000000</v>
      </c>
      <c r="W215" s="202">
        <v>360000000</v>
      </c>
      <c r="X215" s="202">
        <v>360000000</v>
      </c>
      <c r="Y215" s="202"/>
      <c r="Z215" s="202"/>
      <c r="AA215" s="202"/>
      <c r="AB215" s="202"/>
      <c r="AC215" s="202"/>
      <c r="AD215" s="202"/>
      <c r="AH215" s="205">
        <f t="shared" si="27"/>
        <v>360000000</v>
      </c>
      <c r="AI215" s="205">
        <f t="shared" si="20"/>
        <v>0</v>
      </c>
      <c r="AJ215" s="205">
        <f>AH215-T215</f>
        <v>-40000000</v>
      </c>
      <c r="BF215" s="195" t="s">
        <v>38</v>
      </c>
      <c r="BG215" s="195" t="s">
        <v>1630</v>
      </c>
    </row>
    <row r="216" spans="1:69" x14ac:dyDescent="0.25">
      <c r="A216" s="212">
        <v>1044</v>
      </c>
      <c r="B216" s="195" t="s">
        <v>31</v>
      </c>
      <c r="C216" s="195" t="s">
        <v>584</v>
      </c>
      <c r="D216" s="195" t="s">
        <v>585</v>
      </c>
      <c r="E216" s="195" t="s">
        <v>745</v>
      </c>
      <c r="F216" s="195" t="s">
        <v>2158</v>
      </c>
      <c r="G216" s="195" t="s">
        <v>2159</v>
      </c>
      <c r="I216" s="195" t="s">
        <v>2160</v>
      </c>
      <c r="J216" s="195" t="s">
        <v>586</v>
      </c>
      <c r="K216" s="195" t="s">
        <v>149</v>
      </c>
      <c r="L216" s="257">
        <v>4482000000</v>
      </c>
      <c r="M216" s="259"/>
      <c r="N216" s="259"/>
      <c r="O216" s="259"/>
      <c r="P216" s="259"/>
      <c r="Q216" s="259"/>
      <c r="R216" s="259"/>
      <c r="S216" s="259"/>
      <c r="T216" s="259">
        <f t="shared" si="24"/>
        <v>0</v>
      </c>
      <c r="U216" s="257">
        <f>L216-T216</f>
        <v>4482000000</v>
      </c>
      <c r="V216" s="257">
        <v>4482000000</v>
      </c>
      <c r="W216" s="257">
        <v>4033800000</v>
      </c>
      <c r="X216" s="257"/>
      <c r="Y216" s="257"/>
      <c r="Z216" s="257"/>
      <c r="AA216" s="257"/>
      <c r="AB216" s="257"/>
      <c r="AC216" s="202"/>
      <c r="AD216" s="202"/>
      <c r="BP216" s="195" t="s">
        <v>2158</v>
      </c>
      <c r="BQ216" s="195" t="s">
        <v>2159</v>
      </c>
    </row>
    <row r="217" spans="1:69" x14ac:dyDescent="0.25">
      <c r="A217" s="212">
        <v>778</v>
      </c>
      <c r="B217" s="195" t="s">
        <v>67</v>
      </c>
      <c r="C217" s="195" t="s">
        <v>587</v>
      </c>
      <c r="D217" s="195" t="s">
        <v>588</v>
      </c>
      <c r="E217" s="195" t="s">
        <v>746</v>
      </c>
      <c r="F217" s="195" t="s">
        <v>2161</v>
      </c>
      <c r="G217" s="195" t="s">
        <v>2162</v>
      </c>
      <c r="I217" s="195" t="s">
        <v>589</v>
      </c>
      <c r="J217" s="195" t="s">
        <v>590</v>
      </c>
      <c r="K217" s="195" t="s">
        <v>64</v>
      </c>
      <c r="L217" s="257" t="s">
        <v>2163</v>
      </c>
      <c r="M217" s="259" t="s">
        <v>2164</v>
      </c>
      <c r="N217" s="259"/>
      <c r="O217" s="259"/>
      <c r="P217" s="259"/>
      <c r="Q217" s="259"/>
      <c r="R217" s="259"/>
      <c r="S217" s="259"/>
      <c r="T217" s="259" t="e">
        <f t="shared" si="24"/>
        <v>#VALUE!</v>
      </c>
      <c r="U217" s="257" t="e">
        <f>L217-T217</f>
        <v>#VALUE!</v>
      </c>
      <c r="V217" s="257">
        <v>318559000</v>
      </c>
      <c r="W217" s="257" t="s">
        <v>2165</v>
      </c>
      <c r="X217" s="257">
        <v>287000000</v>
      </c>
      <c r="Y217" s="257"/>
      <c r="Z217" s="257"/>
      <c r="AA217" s="257"/>
      <c r="AB217" s="257"/>
      <c r="AC217" s="202"/>
      <c r="AD217" s="202"/>
      <c r="BF217" s="195" t="s">
        <v>38</v>
      </c>
      <c r="BG217" s="195" t="s">
        <v>635</v>
      </c>
      <c r="BP217" s="195" t="s">
        <v>2161</v>
      </c>
      <c r="BQ217" s="195" t="s">
        <v>2162</v>
      </c>
    </row>
    <row r="218" spans="1:69" x14ac:dyDescent="0.25">
      <c r="A218" s="212">
        <v>1404</v>
      </c>
      <c r="B218" s="195" t="s">
        <v>67</v>
      </c>
      <c r="C218" s="195" t="s">
        <v>587</v>
      </c>
      <c r="D218" s="195" t="s">
        <v>591</v>
      </c>
      <c r="E218" s="195" t="s">
        <v>747</v>
      </c>
      <c r="F218" s="195" t="s">
        <v>592</v>
      </c>
      <c r="G218" s="195" t="s">
        <v>596</v>
      </c>
      <c r="I218" s="195" t="s">
        <v>2166</v>
      </c>
      <c r="J218" s="195" t="s">
        <v>593</v>
      </c>
      <c r="K218" s="195" t="s">
        <v>110</v>
      </c>
      <c r="L218" s="259">
        <v>4500000000</v>
      </c>
      <c r="M218" s="259">
        <v>1012500000</v>
      </c>
      <c r="N218" s="259">
        <v>112500000</v>
      </c>
      <c r="O218" s="259">
        <v>450000000</v>
      </c>
      <c r="P218" s="259">
        <v>50000000</v>
      </c>
      <c r="Q218" s="259"/>
      <c r="R218" s="259"/>
      <c r="S218" s="259"/>
      <c r="T218" s="259">
        <f t="shared" si="24"/>
        <v>1625000000</v>
      </c>
      <c r="U218" s="257">
        <f>L218-T218</f>
        <v>2875000000</v>
      </c>
      <c r="V218" s="257">
        <v>4500000000</v>
      </c>
      <c r="W218" s="257">
        <v>4050000000</v>
      </c>
      <c r="X218" s="257">
        <v>1012500000</v>
      </c>
      <c r="Y218" s="257">
        <v>450000000</v>
      </c>
      <c r="Z218" s="257"/>
      <c r="AA218" s="257"/>
      <c r="AB218" s="257"/>
      <c r="AC218" s="202"/>
      <c r="AD218" s="202"/>
      <c r="BF218" s="195" t="s">
        <v>38</v>
      </c>
      <c r="BG218" s="195">
        <v>1400</v>
      </c>
      <c r="BP218" s="195" t="s">
        <v>592</v>
      </c>
      <c r="BQ218" s="195" t="s">
        <v>596</v>
      </c>
    </row>
    <row r="219" spans="1:69" x14ac:dyDescent="0.25">
      <c r="A219" s="212">
        <v>1045</v>
      </c>
      <c r="B219" s="195" t="s">
        <v>31</v>
      </c>
      <c r="C219" s="183" t="s">
        <v>572</v>
      </c>
      <c r="D219" s="195" t="s">
        <v>594</v>
      </c>
      <c r="E219" s="195" t="s">
        <v>833</v>
      </c>
      <c r="F219" s="195" t="s">
        <v>2167</v>
      </c>
      <c r="G219" s="195" t="s">
        <v>2168</v>
      </c>
      <c r="I219" s="195" t="s">
        <v>2169</v>
      </c>
      <c r="J219" s="195" t="s">
        <v>595</v>
      </c>
      <c r="K219" s="195" t="s">
        <v>77</v>
      </c>
      <c r="L219" s="259">
        <v>1200000000</v>
      </c>
      <c r="M219" s="205">
        <v>500000000</v>
      </c>
      <c r="N219" s="259"/>
      <c r="O219" s="259"/>
      <c r="P219" s="259"/>
      <c r="Q219" s="259"/>
      <c r="R219" s="259"/>
      <c r="S219" s="259"/>
      <c r="T219" s="259"/>
      <c r="U219" s="257"/>
      <c r="V219" s="257">
        <v>1200000000</v>
      </c>
      <c r="W219" s="257">
        <v>1080000000</v>
      </c>
      <c r="X219" s="205">
        <v>450000000</v>
      </c>
      <c r="Y219" s="257"/>
      <c r="Z219" s="257"/>
      <c r="AA219" s="257"/>
      <c r="AB219" s="257"/>
      <c r="AC219" s="202"/>
      <c r="AD219" s="202"/>
      <c r="BO219" s="195" t="s">
        <v>2170</v>
      </c>
      <c r="BP219" s="195" t="s">
        <v>2167</v>
      </c>
      <c r="BQ219" s="195" t="s">
        <v>2168</v>
      </c>
    </row>
    <row r="220" spans="1:69" x14ac:dyDescent="0.25">
      <c r="A220" s="212">
        <v>1048</v>
      </c>
      <c r="B220" s="195" t="s">
        <v>31</v>
      </c>
      <c r="C220" s="195" t="s">
        <v>597</v>
      </c>
      <c r="D220" s="195" t="s">
        <v>598</v>
      </c>
      <c r="E220" s="195" t="s">
        <v>44</v>
      </c>
      <c r="F220" s="195" t="s">
        <v>600</v>
      </c>
      <c r="G220" s="195" t="s">
        <v>2171</v>
      </c>
      <c r="J220" s="195" t="s">
        <v>599</v>
      </c>
      <c r="K220" s="195" t="s">
        <v>66</v>
      </c>
      <c r="L220" s="259">
        <v>400000000</v>
      </c>
      <c r="M220" s="259"/>
      <c r="N220" s="259"/>
      <c r="O220" s="259"/>
      <c r="P220" s="259"/>
      <c r="Q220" s="259"/>
      <c r="R220" s="259"/>
      <c r="S220" s="259"/>
      <c r="T220" s="259"/>
      <c r="U220" s="257"/>
      <c r="V220" s="257">
        <v>400000000</v>
      </c>
      <c r="W220" s="257">
        <v>360000000</v>
      </c>
      <c r="X220" s="257">
        <v>360000000</v>
      </c>
      <c r="Y220" s="257"/>
      <c r="Z220" s="257"/>
      <c r="AA220" s="257"/>
      <c r="AB220" s="257"/>
      <c r="AC220" s="202"/>
      <c r="AD220" s="202"/>
      <c r="BP220" s="195" t="s">
        <v>600</v>
      </c>
      <c r="BQ220" s="195" t="s">
        <v>2171</v>
      </c>
    </row>
    <row r="221" spans="1:69" x14ac:dyDescent="0.25">
      <c r="A221" s="212">
        <v>1022</v>
      </c>
      <c r="B221" s="195" t="s">
        <v>31</v>
      </c>
      <c r="C221" s="195" t="s">
        <v>603</v>
      </c>
      <c r="D221" s="195">
        <v>315388</v>
      </c>
      <c r="E221" s="195" t="s">
        <v>748</v>
      </c>
      <c r="F221" s="195" t="s">
        <v>604</v>
      </c>
      <c r="G221" s="195" t="s">
        <v>606</v>
      </c>
      <c r="I221" s="195" t="s">
        <v>604</v>
      </c>
      <c r="J221" s="195" t="s">
        <v>605</v>
      </c>
      <c r="K221" s="195" t="s">
        <v>57</v>
      </c>
      <c r="L221" s="259">
        <v>323000000</v>
      </c>
      <c r="M221" s="259"/>
      <c r="N221" s="259"/>
      <c r="O221" s="259"/>
      <c r="P221" s="259"/>
      <c r="Q221" s="259"/>
      <c r="R221" s="259"/>
      <c r="S221" s="259"/>
      <c r="T221" s="259"/>
      <c r="U221" s="259"/>
      <c r="V221" s="259">
        <v>323000000</v>
      </c>
      <c r="W221" s="259">
        <v>290700000</v>
      </c>
      <c r="X221" s="259"/>
      <c r="Y221" s="259"/>
      <c r="Z221" s="259"/>
      <c r="AA221" s="259"/>
      <c r="AB221" s="259"/>
      <c r="BP221" s="195" t="s">
        <v>604</v>
      </c>
      <c r="BQ221" s="195" t="s">
        <v>606</v>
      </c>
    </row>
    <row r="222" spans="1:69" x14ac:dyDescent="0.25">
      <c r="A222" s="212">
        <v>656</v>
      </c>
      <c r="B222" s="195" t="s">
        <v>67</v>
      </c>
      <c r="C222" s="195" t="s">
        <v>201</v>
      </c>
      <c r="E222" s="255" t="s">
        <v>834</v>
      </c>
      <c r="I222" s="195" t="s">
        <v>2172</v>
      </c>
      <c r="J222" s="195" t="s">
        <v>607</v>
      </c>
      <c r="K222" s="195" t="s">
        <v>458</v>
      </c>
      <c r="L222" s="259">
        <v>1280000000</v>
      </c>
      <c r="M222" s="259"/>
      <c r="N222" s="259"/>
      <c r="O222" s="259"/>
      <c r="P222" s="259"/>
      <c r="Q222" s="259"/>
      <c r="R222" s="259"/>
      <c r="S222" s="259"/>
      <c r="T222" s="259"/>
      <c r="U222" s="259"/>
      <c r="V222" s="259"/>
      <c r="W222" s="259">
        <v>1280000000</v>
      </c>
      <c r="X222" s="259">
        <v>640000000</v>
      </c>
      <c r="Y222" s="259">
        <v>512000000</v>
      </c>
      <c r="Z222" s="259"/>
      <c r="AA222" s="259"/>
      <c r="AB222" s="259"/>
      <c r="BF222" s="195" t="s">
        <v>35</v>
      </c>
      <c r="BG222" s="195" t="s">
        <v>608</v>
      </c>
    </row>
    <row r="223" spans="1:69" x14ac:dyDescent="0.25">
      <c r="A223" s="212">
        <v>1020</v>
      </c>
      <c r="B223" s="195" t="s">
        <v>31</v>
      </c>
      <c r="C223" s="195" t="s">
        <v>619</v>
      </c>
      <c r="D223" s="195" t="s">
        <v>617</v>
      </c>
      <c r="E223" s="195" t="s">
        <v>680</v>
      </c>
      <c r="I223" s="195" t="s">
        <v>618</v>
      </c>
      <c r="J223" s="195" t="s">
        <v>616</v>
      </c>
      <c r="K223" s="195" t="s">
        <v>74</v>
      </c>
      <c r="L223" s="259">
        <v>350000000</v>
      </c>
      <c r="M223" s="259">
        <v>350000000</v>
      </c>
      <c r="N223" s="259"/>
      <c r="O223" s="259"/>
      <c r="P223" s="259"/>
      <c r="Q223" s="259"/>
      <c r="R223" s="259"/>
      <c r="S223" s="259"/>
      <c r="T223" s="259"/>
      <c r="U223" s="259"/>
      <c r="V223" s="259">
        <v>350000000</v>
      </c>
      <c r="W223" s="259">
        <v>315000000</v>
      </c>
      <c r="X223" s="259"/>
      <c r="Y223" s="259"/>
      <c r="Z223" s="259"/>
      <c r="AA223" s="259"/>
      <c r="AB223" s="259"/>
      <c r="AK223" s="202" t="s">
        <v>38</v>
      </c>
      <c r="BK223" s="195" t="s">
        <v>2173</v>
      </c>
    </row>
    <row r="224" spans="1:69" x14ac:dyDescent="0.25">
      <c r="A224" s="212">
        <v>1439</v>
      </c>
      <c r="B224" s="195" t="s">
        <v>67</v>
      </c>
      <c r="C224" s="195" t="s">
        <v>554</v>
      </c>
      <c r="D224" s="195" t="s">
        <v>620</v>
      </c>
      <c r="E224" s="195" t="s">
        <v>746</v>
      </c>
      <c r="F224" s="195" t="s">
        <v>2174</v>
      </c>
      <c r="G224" s="195" t="s">
        <v>2175</v>
      </c>
      <c r="I224" s="195" t="s">
        <v>621</v>
      </c>
      <c r="J224" s="195" t="s">
        <v>622</v>
      </c>
      <c r="K224" s="195" t="s">
        <v>404</v>
      </c>
      <c r="L224" s="259">
        <v>500000000</v>
      </c>
      <c r="M224" s="259">
        <v>500000000</v>
      </c>
      <c r="N224" s="259"/>
      <c r="O224" s="259"/>
      <c r="P224" s="259"/>
      <c r="Q224" s="259"/>
      <c r="R224" s="259"/>
      <c r="S224" s="259"/>
      <c r="T224" s="259">
        <v>500000000</v>
      </c>
      <c r="U224" s="259">
        <v>0</v>
      </c>
      <c r="V224" s="259">
        <v>500000000</v>
      </c>
      <c r="W224" s="259">
        <v>450000000</v>
      </c>
      <c r="X224" s="260">
        <v>112500000</v>
      </c>
      <c r="Y224" s="259"/>
      <c r="Z224" s="259"/>
      <c r="AA224" s="259"/>
      <c r="AB224" s="259"/>
      <c r="AK224" s="202" t="s">
        <v>38</v>
      </c>
      <c r="BF224" s="195" t="s">
        <v>38</v>
      </c>
      <c r="BG224" s="195" t="s">
        <v>876</v>
      </c>
      <c r="BK224" s="195" t="s">
        <v>2176</v>
      </c>
      <c r="BL224" s="195" t="s">
        <v>2177</v>
      </c>
      <c r="BM224" s="195" t="s">
        <v>2178</v>
      </c>
      <c r="BN224" s="195" t="s">
        <v>2179</v>
      </c>
      <c r="BP224" s="195" t="s">
        <v>2174</v>
      </c>
      <c r="BQ224" s="195" t="s">
        <v>2175</v>
      </c>
    </row>
    <row r="225" spans="1:69" x14ac:dyDescent="0.25">
      <c r="A225" s="212">
        <v>1049</v>
      </c>
      <c r="B225" s="195" t="s">
        <v>31</v>
      </c>
      <c r="C225" s="195" t="s">
        <v>623</v>
      </c>
      <c r="D225" s="195" t="s">
        <v>624</v>
      </c>
      <c r="E225" s="195" t="s">
        <v>835</v>
      </c>
      <c r="I225" s="195" t="s">
        <v>625</v>
      </c>
      <c r="J225" s="195" t="s">
        <v>626</v>
      </c>
      <c r="K225" s="195" t="s">
        <v>68</v>
      </c>
      <c r="L225" s="259">
        <v>500000000</v>
      </c>
      <c r="M225" s="259"/>
      <c r="N225" s="259"/>
      <c r="O225" s="259"/>
      <c r="P225" s="259"/>
      <c r="Q225" s="259"/>
      <c r="R225" s="259"/>
      <c r="S225" s="259"/>
      <c r="T225" s="259"/>
      <c r="U225" s="259"/>
      <c r="V225" s="259">
        <v>500000000</v>
      </c>
      <c r="W225" s="259">
        <v>450000000</v>
      </c>
      <c r="X225" s="259"/>
      <c r="Y225" s="259"/>
      <c r="Z225" s="259"/>
      <c r="AA225" s="259"/>
      <c r="AB225" s="259"/>
    </row>
    <row r="226" spans="1:69" x14ac:dyDescent="0.25">
      <c r="A226" s="212">
        <v>1005</v>
      </c>
      <c r="B226" s="195" t="s">
        <v>31</v>
      </c>
      <c r="C226" s="195" t="s">
        <v>629</v>
      </c>
      <c r="D226" s="195" t="s">
        <v>630</v>
      </c>
      <c r="E226" s="195" t="s">
        <v>749</v>
      </c>
      <c r="F226" s="195" t="s">
        <v>2180</v>
      </c>
      <c r="G226" s="195" t="s">
        <v>2181</v>
      </c>
      <c r="J226" s="195" t="s">
        <v>627</v>
      </c>
      <c r="K226" s="195" t="s">
        <v>628</v>
      </c>
      <c r="L226" s="259">
        <v>99400000</v>
      </c>
      <c r="M226" s="259"/>
      <c r="N226" s="259"/>
      <c r="O226" s="259"/>
      <c r="P226" s="259"/>
      <c r="Q226" s="259"/>
      <c r="R226" s="259"/>
      <c r="S226" s="259"/>
      <c r="T226" s="259"/>
      <c r="U226" s="259"/>
      <c r="V226" s="259"/>
      <c r="W226" s="259"/>
      <c r="X226" s="259"/>
      <c r="Y226" s="259"/>
      <c r="Z226" s="259"/>
      <c r="AA226" s="259"/>
      <c r="AB226" s="259"/>
      <c r="BO226" s="195" t="s">
        <v>2182</v>
      </c>
      <c r="BP226" s="195" t="s">
        <v>2180</v>
      </c>
      <c r="BQ226" s="195" t="s">
        <v>2181</v>
      </c>
    </row>
    <row r="227" spans="1:69" x14ac:dyDescent="0.25">
      <c r="A227" s="212">
        <v>1050</v>
      </c>
      <c r="B227" s="195" t="s">
        <v>31</v>
      </c>
      <c r="C227" s="195" t="s">
        <v>631</v>
      </c>
      <c r="D227" s="195" t="s">
        <v>632</v>
      </c>
      <c r="E227" s="195" t="s">
        <v>750</v>
      </c>
      <c r="F227" s="195" t="s">
        <v>1778</v>
      </c>
      <c r="G227" s="195" t="s">
        <v>2183</v>
      </c>
      <c r="J227" s="195" t="s">
        <v>633</v>
      </c>
      <c r="K227" s="195" t="s">
        <v>634</v>
      </c>
      <c r="L227" s="259">
        <v>244500000</v>
      </c>
      <c r="M227" s="259"/>
      <c r="N227" s="259"/>
      <c r="O227" s="259"/>
      <c r="P227" s="259"/>
      <c r="Q227" s="259"/>
      <c r="R227" s="259"/>
      <c r="S227" s="259"/>
      <c r="T227" s="259"/>
      <c r="U227" s="259"/>
      <c r="V227" s="259"/>
      <c r="W227" s="259"/>
      <c r="X227" s="259"/>
      <c r="Y227" s="259"/>
      <c r="Z227" s="259"/>
      <c r="AA227" s="259"/>
      <c r="AB227" s="259"/>
      <c r="BP227" s="195" t="s">
        <v>1778</v>
      </c>
      <c r="BQ227" s="195" t="s">
        <v>2183</v>
      </c>
    </row>
    <row r="228" spans="1:69" x14ac:dyDescent="0.25">
      <c r="A228" s="212">
        <v>1019</v>
      </c>
      <c r="B228" s="195" t="s">
        <v>31</v>
      </c>
      <c r="C228" s="195" t="s">
        <v>637</v>
      </c>
      <c r="D228" s="195">
        <v>43049</v>
      </c>
      <c r="E228" s="195" t="s">
        <v>645</v>
      </c>
      <c r="F228" s="195" t="s">
        <v>2184</v>
      </c>
      <c r="G228" s="195" t="s">
        <v>654</v>
      </c>
      <c r="I228" s="195" t="s">
        <v>2185</v>
      </c>
      <c r="J228" s="195" t="s">
        <v>638</v>
      </c>
      <c r="K228" s="195" t="s">
        <v>66</v>
      </c>
      <c r="L228" s="345">
        <v>800000000</v>
      </c>
      <c r="M228" s="345">
        <v>200000000</v>
      </c>
      <c r="N228" s="345">
        <v>200000000</v>
      </c>
      <c r="O228" s="345">
        <v>320000000</v>
      </c>
      <c r="P228" s="259"/>
      <c r="Q228" s="259"/>
      <c r="R228" s="259"/>
      <c r="S228" s="259"/>
      <c r="T228" s="259"/>
      <c r="U228" s="259"/>
      <c r="V228" s="259">
        <v>400000000</v>
      </c>
      <c r="W228" s="259">
        <v>360000000</v>
      </c>
      <c r="X228" s="259"/>
      <c r="Y228" s="259"/>
      <c r="Z228" s="259"/>
      <c r="AA228" s="259"/>
      <c r="AB228" s="259"/>
      <c r="AV228" s="195" t="s">
        <v>33</v>
      </c>
      <c r="BK228" s="195" t="s">
        <v>2186</v>
      </c>
      <c r="BP228" s="195" t="s">
        <v>2184</v>
      </c>
      <c r="BQ228" s="195" t="s">
        <v>654</v>
      </c>
    </row>
    <row r="229" spans="1:69" x14ac:dyDescent="0.25">
      <c r="A229" s="212">
        <v>1026</v>
      </c>
      <c r="B229" s="195" t="s">
        <v>31</v>
      </c>
      <c r="C229" s="195" t="s">
        <v>637</v>
      </c>
      <c r="D229" s="195">
        <v>43049</v>
      </c>
      <c r="E229" s="195" t="s">
        <v>645</v>
      </c>
      <c r="F229" s="195" t="s">
        <v>2184</v>
      </c>
      <c r="G229" s="195" t="s">
        <v>654</v>
      </c>
      <c r="I229" s="195" t="s">
        <v>618</v>
      </c>
      <c r="J229" s="195" t="s">
        <v>639</v>
      </c>
      <c r="K229" s="195" t="s">
        <v>640</v>
      </c>
      <c r="L229" s="345"/>
      <c r="M229" s="345"/>
      <c r="N229" s="345"/>
      <c r="O229" s="345"/>
      <c r="P229" s="259"/>
      <c r="Q229" s="259"/>
      <c r="R229" s="259"/>
      <c r="S229" s="259"/>
      <c r="T229" s="259"/>
      <c r="U229" s="259"/>
      <c r="V229" s="259">
        <v>400000000</v>
      </c>
      <c r="W229" s="259">
        <v>360000000</v>
      </c>
      <c r="X229" s="259">
        <v>90000000</v>
      </c>
      <c r="Y229" s="259">
        <v>90000000</v>
      </c>
      <c r="Z229" s="259"/>
      <c r="AA229" s="259"/>
      <c r="AB229" s="259"/>
      <c r="BP229" s="195" t="s">
        <v>2184</v>
      </c>
      <c r="BQ229" s="195" t="s">
        <v>654</v>
      </c>
    </row>
    <row r="230" spans="1:69" x14ac:dyDescent="0.25">
      <c r="A230" s="212">
        <v>1408</v>
      </c>
      <c r="B230" s="195" t="s">
        <v>67</v>
      </c>
      <c r="C230" s="195" t="s">
        <v>647</v>
      </c>
      <c r="D230" s="195" t="s">
        <v>2187</v>
      </c>
      <c r="E230" s="255" t="s">
        <v>648</v>
      </c>
      <c r="I230" s="195" t="s">
        <v>2185</v>
      </c>
      <c r="J230" s="195" t="s">
        <v>646</v>
      </c>
      <c r="K230" s="195" t="s">
        <v>79</v>
      </c>
      <c r="L230" s="259"/>
      <c r="M230" s="259"/>
      <c r="N230" s="259"/>
      <c r="O230" s="259"/>
      <c r="P230" s="259"/>
      <c r="Q230" s="259"/>
      <c r="R230" s="259"/>
      <c r="S230" s="259"/>
      <c r="T230" s="259"/>
      <c r="U230" s="259"/>
      <c r="V230" s="259">
        <v>147000000</v>
      </c>
      <c r="W230" s="259">
        <v>132300000</v>
      </c>
      <c r="X230" s="259"/>
      <c r="Y230" s="259"/>
      <c r="Z230" s="259"/>
      <c r="AA230" s="259"/>
      <c r="AB230" s="259"/>
      <c r="BF230" s="195" t="s">
        <v>38</v>
      </c>
      <c r="BG230" s="195" t="s">
        <v>879</v>
      </c>
    </row>
    <row r="231" spans="1:69" x14ac:dyDescent="0.25">
      <c r="A231" s="212">
        <v>1053</v>
      </c>
      <c r="B231" s="195" t="s">
        <v>31</v>
      </c>
      <c r="C231" s="195" t="s">
        <v>649</v>
      </c>
      <c r="D231" s="195">
        <v>2496</v>
      </c>
      <c r="E231" s="255" t="s">
        <v>836</v>
      </c>
      <c r="F231" s="195" t="s">
        <v>614</v>
      </c>
      <c r="G231" s="195" t="s">
        <v>653</v>
      </c>
      <c r="I231" s="195" t="s">
        <v>650</v>
      </c>
      <c r="J231" s="195" t="s">
        <v>651</v>
      </c>
      <c r="K231" s="195" t="s">
        <v>652</v>
      </c>
      <c r="L231" s="259">
        <v>600000000</v>
      </c>
      <c r="M231" s="259">
        <v>600000000</v>
      </c>
      <c r="V231" s="195">
        <v>600000000</v>
      </c>
      <c r="W231" s="195">
        <v>540000000</v>
      </c>
      <c r="X231" s="195">
        <v>135000000</v>
      </c>
      <c r="BP231" s="195" t="s">
        <v>614</v>
      </c>
      <c r="BQ231" s="195" t="s">
        <v>653</v>
      </c>
    </row>
    <row r="232" spans="1:69" x14ac:dyDescent="0.25">
      <c r="A232" s="261">
        <v>1406</v>
      </c>
      <c r="B232" s="195" t="s">
        <v>67</v>
      </c>
      <c r="C232" s="195" t="s">
        <v>655</v>
      </c>
      <c r="D232" s="195" t="s">
        <v>656</v>
      </c>
      <c r="E232" s="255" t="s">
        <v>836</v>
      </c>
      <c r="F232" s="195" t="s">
        <v>657</v>
      </c>
      <c r="G232" s="195" t="s">
        <v>2188</v>
      </c>
      <c r="I232" s="195" t="s">
        <v>2189</v>
      </c>
      <c r="J232" s="195" t="s">
        <v>847</v>
      </c>
      <c r="K232" s="195" t="s">
        <v>190</v>
      </c>
      <c r="L232" s="195">
        <v>400000000</v>
      </c>
      <c r="M232" s="195">
        <v>400000000</v>
      </c>
      <c r="V232" s="195">
        <v>400000000</v>
      </c>
      <c r="W232" s="195">
        <v>360000000</v>
      </c>
      <c r="X232" s="195">
        <v>90000000</v>
      </c>
      <c r="Y232" s="195">
        <v>180000000</v>
      </c>
      <c r="Z232" s="195">
        <v>72000000</v>
      </c>
      <c r="AV232" s="195">
        <v>18000000</v>
      </c>
      <c r="BF232" s="195" t="s">
        <v>38</v>
      </c>
      <c r="BG232" s="262" t="s">
        <v>880</v>
      </c>
      <c r="BK232" s="195" t="s">
        <v>2190</v>
      </c>
      <c r="BL232" s="195" t="s">
        <v>2191</v>
      </c>
      <c r="BP232" s="195" t="s">
        <v>657</v>
      </c>
      <c r="BQ232" s="195" t="s">
        <v>2188</v>
      </c>
    </row>
    <row r="233" spans="1:69" x14ac:dyDescent="0.25">
      <c r="A233" s="212">
        <v>1055</v>
      </c>
      <c r="B233" s="195" t="s">
        <v>31</v>
      </c>
      <c r="C233" s="195" t="s">
        <v>658</v>
      </c>
      <c r="D233" s="195" t="s">
        <v>659</v>
      </c>
      <c r="E233" s="195" t="s">
        <v>609</v>
      </c>
      <c r="F233" s="195" t="s">
        <v>610</v>
      </c>
      <c r="G233" s="195" t="s">
        <v>661</v>
      </c>
      <c r="H233" s="195">
        <v>32.429000000000002</v>
      </c>
      <c r="I233" s="195" t="s">
        <v>2185</v>
      </c>
      <c r="J233" s="195" t="s">
        <v>660</v>
      </c>
      <c r="K233" s="195" t="s">
        <v>141</v>
      </c>
      <c r="L233" s="226">
        <v>350000000</v>
      </c>
      <c r="M233" s="226">
        <v>315000000</v>
      </c>
      <c r="V233" s="195">
        <v>350000000</v>
      </c>
      <c r="W233" s="195">
        <v>315000000</v>
      </c>
      <c r="X233" s="195">
        <v>78750000</v>
      </c>
      <c r="BP233" s="195" t="s">
        <v>610</v>
      </c>
      <c r="BQ233" s="195" t="s">
        <v>661</v>
      </c>
    </row>
    <row r="234" spans="1:69" x14ac:dyDescent="0.25">
      <c r="A234" s="263">
        <v>1056</v>
      </c>
      <c r="B234" s="226" t="s">
        <v>67</v>
      </c>
      <c r="C234" s="195" t="s">
        <v>658</v>
      </c>
      <c r="D234" s="195" t="s">
        <v>662</v>
      </c>
      <c r="E234" s="195" t="s">
        <v>609</v>
      </c>
      <c r="F234" s="195" t="s">
        <v>610</v>
      </c>
      <c r="G234" s="195" t="s">
        <v>661</v>
      </c>
      <c r="I234" s="195" t="s">
        <v>2185</v>
      </c>
      <c r="J234" s="195" t="s">
        <v>663</v>
      </c>
      <c r="K234" s="195" t="s">
        <v>200</v>
      </c>
      <c r="L234" s="226">
        <v>450000000</v>
      </c>
      <c r="M234" s="226">
        <v>405000000</v>
      </c>
      <c r="V234" s="195">
        <v>450000000</v>
      </c>
      <c r="W234" s="195">
        <v>405000000</v>
      </c>
      <c r="X234" s="195">
        <v>101250000</v>
      </c>
      <c r="BP234" s="195" t="s">
        <v>610</v>
      </c>
      <c r="BQ234" s="195" t="s">
        <v>661</v>
      </c>
    </row>
    <row r="235" spans="1:69" x14ac:dyDescent="0.25">
      <c r="A235" s="212">
        <v>1057</v>
      </c>
      <c r="B235" s="195" t="s">
        <v>31</v>
      </c>
      <c r="C235" s="195" t="s">
        <v>664</v>
      </c>
      <c r="D235" s="195" t="s">
        <v>665</v>
      </c>
      <c r="E235" s="195" t="s">
        <v>667</v>
      </c>
      <c r="F235" s="195" t="s">
        <v>667</v>
      </c>
      <c r="G235" s="195" t="s">
        <v>2192</v>
      </c>
      <c r="I235" s="195" t="s">
        <v>2185</v>
      </c>
      <c r="J235" s="195" t="s">
        <v>666</v>
      </c>
      <c r="K235" s="195" t="s">
        <v>204</v>
      </c>
      <c r="L235" s="195">
        <v>370000000</v>
      </c>
      <c r="V235" s="195">
        <v>370000000</v>
      </c>
      <c r="W235" s="195">
        <v>333000000</v>
      </c>
      <c r="BP235" s="195" t="s">
        <v>667</v>
      </c>
      <c r="BQ235" s="195" t="s">
        <v>2192</v>
      </c>
    </row>
    <row r="236" spans="1:69" x14ac:dyDescent="0.25">
      <c r="A236" s="212">
        <v>1058</v>
      </c>
      <c r="B236" s="195" t="s">
        <v>31</v>
      </c>
      <c r="C236" s="195" t="s">
        <v>686</v>
      </c>
      <c r="D236" s="264" t="s">
        <v>682</v>
      </c>
      <c r="E236" s="195" t="s">
        <v>837</v>
      </c>
      <c r="F236" s="195" t="s">
        <v>687</v>
      </c>
      <c r="G236" s="195" t="s">
        <v>688</v>
      </c>
      <c r="H236" s="195">
        <v>32.448</v>
      </c>
      <c r="I236" s="195" t="s">
        <v>2193</v>
      </c>
      <c r="J236" s="195" t="s">
        <v>681</v>
      </c>
      <c r="K236" s="195" t="s">
        <v>141</v>
      </c>
      <c r="L236" s="195">
        <v>1330000000</v>
      </c>
      <c r="M236" s="265" t="s">
        <v>2194</v>
      </c>
      <c r="V236" s="195">
        <v>1330000000</v>
      </c>
      <c r="W236" s="195">
        <v>1197000000</v>
      </c>
      <c r="X236" s="195">
        <v>283500000</v>
      </c>
      <c r="BK236" s="195" t="s">
        <v>66</v>
      </c>
      <c r="BL236" s="195" t="s">
        <v>396</v>
      </c>
      <c r="BP236" s="195" t="s">
        <v>687</v>
      </c>
      <c r="BQ236" s="195" t="s">
        <v>688</v>
      </c>
    </row>
    <row r="237" spans="1:69" ht="78.75" x14ac:dyDescent="0.25">
      <c r="A237" s="212">
        <v>1009</v>
      </c>
      <c r="B237" s="195" t="s">
        <v>31</v>
      </c>
      <c r="C237" s="195" t="s">
        <v>569</v>
      </c>
      <c r="D237" s="264" t="s">
        <v>684</v>
      </c>
      <c r="E237" s="255" t="s">
        <v>685</v>
      </c>
      <c r="F237" s="195" t="s">
        <v>689</v>
      </c>
      <c r="G237" s="195" t="s">
        <v>690</v>
      </c>
      <c r="H237" s="195">
        <v>32.462000000000003</v>
      </c>
      <c r="I237" s="195" t="s">
        <v>711</v>
      </c>
      <c r="J237" s="195" t="s">
        <v>683</v>
      </c>
      <c r="K237" s="195" t="s">
        <v>64</v>
      </c>
      <c r="L237" s="195" t="s">
        <v>2195</v>
      </c>
      <c r="M237" s="238" t="s">
        <v>2196</v>
      </c>
      <c r="N237" s="238" t="s">
        <v>2197</v>
      </c>
      <c r="V237" s="195">
        <v>4000000000</v>
      </c>
      <c r="W237" s="195">
        <v>3200000000</v>
      </c>
      <c r="AF237" s="238" t="s">
        <v>2198</v>
      </c>
      <c r="BK237" s="195" t="s">
        <v>1622</v>
      </c>
      <c r="BL237" s="195" t="s">
        <v>1946</v>
      </c>
      <c r="BM237" s="195" t="s">
        <v>2199</v>
      </c>
      <c r="BN237" s="195" t="s">
        <v>2200</v>
      </c>
      <c r="BP237" s="195" t="s">
        <v>689</v>
      </c>
      <c r="BQ237" s="195" t="s">
        <v>690</v>
      </c>
    </row>
    <row r="238" spans="1:69" x14ac:dyDescent="0.25">
      <c r="A238" s="212">
        <v>1060</v>
      </c>
      <c r="B238" s="195" t="s">
        <v>31</v>
      </c>
      <c r="C238" s="342" t="s">
        <v>693</v>
      </c>
      <c r="D238" s="195">
        <v>7364</v>
      </c>
      <c r="E238" s="266" t="s">
        <v>752</v>
      </c>
      <c r="F238" s="195" t="s">
        <v>687</v>
      </c>
      <c r="G238" s="195" t="s">
        <v>688</v>
      </c>
      <c r="H238" s="195">
        <v>32.450000000000003</v>
      </c>
      <c r="I238" s="195" t="s">
        <v>695</v>
      </c>
      <c r="J238" s="195" t="s">
        <v>694</v>
      </c>
      <c r="K238" s="195" t="s">
        <v>697</v>
      </c>
      <c r="L238" s="195">
        <v>250000000</v>
      </c>
      <c r="M238" s="346">
        <v>910000000</v>
      </c>
      <c r="R238" s="195" t="s">
        <v>733</v>
      </c>
      <c r="V238" s="195">
        <v>250000000</v>
      </c>
      <c r="W238" s="195">
        <v>225000000</v>
      </c>
      <c r="AV238" s="195" t="s">
        <v>2201</v>
      </c>
    </row>
    <row r="239" spans="1:69" x14ac:dyDescent="0.25">
      <c r="A239" s="212">
        <v>1061</v>
      </c>
      <c r="B239" s="195" t="s">
        <v>31</v>
      </c>
      <c r="C239" s="342"/>
      <c r="E239" s="266" t="s">
        <v>752</v>
      </c>
      <c r="J239" s="195" t="s">
        <v>698</v>
      </c>
      <c r="K239" s="195" t="s">
        <v>699</v>
      </c>
      <c r="L239" s="195">
        <v>150000000</v>
      </c>
      <c r="M239" s="346"/>
      <c r="V239" s="195">
        <v>150000000</v>
      </c>
      <c r="W239" s="195">
        <v>135000000</v>
      </c>
    </row>
    <row r="240" spans="1:69" x14ac:dyDescent="0.25">
      <c r="A240" s="212">
        <v>1062</v>
      </c>
      <c r="B240" s="195" t="s">
        <v>31</v>
      </c>
      <c r="C240" s="342"/>
      <c r="E240" s="266" t="s">
        <v>752</v>
      </c>
      <c r="H240" s="195">
        <v>32.460999999999999</v>
      </c>
      <c r="I240" s="195" t="s">
        <v>711</v>
      </c>
      <c r="J240" s="195" t="s">
        <v>705</v>
      </c>
      <c r="K240" s="195" t="s">
        <v>706</v>
      </c>
      <c r="L240" s="195">
        <v>250000000</v>
      </c>
      <c r="M240" s="346"/>
      <c r="V240" s="195">
        <v>250000000</v>
      </c>
      <c r="W240" s="195">
        <v>225000000</v>
      </c>
      <c r="AV240" s="195" t="s">
        <v>2202</v>
      </c>
      <c r="BK240" s="195" t="s">
        <v>2203</v>
      </c>
    </row>
    <row r="241" spans="1:65" x14ac:dyDescent="0.25">
      <c r="A241" s="212">
        <v>1063</v>
      </c>
      <c r="B241" s="195" t="s">
        <v>31</v>
      </c>
      <c r="C241" s="342"/>
      <c r="E241" s="266" t="s">
        <v>752</v>
      </c>
      <c r="M241" s="346"/>
    </row>
    <row r="242" spans="1:65" x14ac:dyDescent="0.25">
      <c r="A242" s="212">
        <v>1064</v>
      </c>
      <c r="B242" s="195" t="s">
        <v>31</v>
      </c>
      <c r="C242" s="195" t="s">
        <v>702</v>
      </c>
      <c r="D242" s="264">
        <v>1400.1809000000001</v>
      </c>
      <c r="E242" s="267" t="s">
        <v>2204</v>
      </c>
      <c r="J242" s="195" t="s">
        <v>755</v>
      </c>
      <c r="K242" s="195" t="s">
        <v>64</v>
      </c>
      <c r="L242" s="195">
        <v>270000000</v>
      </c>
    </row>
    <row r="243" spans="1:65" x14ac:dyDescent="0.25">
      <c r="A243" s="212">
        <v>1065</v>
      </c>
      <c r="B243" s="195" t="s">
        <v>31</v>
      </c>
      <c r="C243" s="195" t="s">
        <v>702</v>
      </c>
      <c r="D243" s="264">
        <v>1400.59</v>
      </c>
      <c r="E243" s="268" t="s">
        <v>703</v>
      </c>
      <c r="F243" s="264" t="s">
        <v>704</v>
      </c>
      <c r="G243" s="269"/>
      <c r="H243" s="269">
        <v>32.220300000000002</v>
      </c>
      <c r="I243" s="269" t="s">
        <v>712</v>
      </c>
      <c r="J243" s="195" t="s">
        <v>701</v>
      </c>
      <c r="K243" s="195" t="s">
        <v>64</v>
      </c>
      <c r="L243" s="195">
        <v>300000000</v>
      </c>
      <c r="V243" s="195">
        <v>300000000</v>
      </c>
      <c r="W243" s="195">
        <v>270000000</v>
      </c>
      <c r="BK243" s="195" t="s">
        <v>1622</v>
      </c>
      <c r="BL243" s="195" t="s">
        <v>340</v>
      </c>
      <c r="BM243" s="195" t="s">
        <v>1913</v>
      </c>
    </row>
    <row r="244" spans="1:65" x14ac:dyDescent="0.25">
      <c r="A244" s="212">
        <v>1411</v>
      </c>
      <c r="B244" s="195" t="s">
        <v>890</v>
      </c>
      <c r="C244" s="195" t="s">
        <v>707</v>
      </c>
      <c r="D244" s="195">
        <v>9921771</v>
      </c>
      <c r="E244" s="195" t="s">
        <v>753</v>
      </c>
      <c r="F244" s="195" t="s">
        <v>687</v>
      </c>
      <c r="G244" s="195" t="s">
        <v>709</v>
      </c>
      <c r="H244" s="195">
        <v>32.456000000000003</v>
      </c>
      <c r="I244" s="195" t="s">
        <v>710</v>
      </c>
      <c r="J244" s="195" t="s">
        <v>708</v>
      </c>
      <c r="K244" s="195" t="s">
        <v>583</v>
      </c>
      <c r="L244" s="195">
        <v>300000000</v>
      </c>
      <c r="V244" s="195">
        <v>300000000</v>
      </c>
      <c r="W244" s="195">
        <v>270000000</v>
      </c>
      <c r="BF244" s="195" t="s">
        <v>38</v>
      </c>
      <c r="BG244" s="195" t="s">
        <v>740</v>
      </c>
    </row>
    <row r="245" spans="1:65" x14ac:dyDescent="0.25">
      <c r="A245" s="212">
        <v>1067</v>
      </c>
      <c r="B245" s="195" t="s">
        <v>31</v>
      </c>
      <c r="C245" s="195" t="s">
        <v>554</v>
      </c>
      <c r="D245" s="264" t="s">
        <v>714</v>
      </c>
      <c r="E245" s="255" t="s">
        <v>732</v>
      </c>
      <c r="H245" s="195">
        <v>32.487000000000002</v>
      </c>
      <c r="I245" s="195" t="s">
        <v>731</v>
      </c>
      <c r="J245" s="195" t="s">
        <v>713</v>
      </c>
      <c r="K245" s="195" t="s">
        <v>2205</v>
      </c>
      <c r="L245" s="195">
        <v>2000000000</v>
      </c>
      <c r="M245" s="195">
        <v>1030000000</v>
      </c>
      <c r="V245" s="195">
        <v>2000000000</v>
      </c>
      <c r="W245" s="195">
        <v>1800000000</v>
      </c>
      <c r="X245" s="195">
        <v>927000000</v>
      </c>
    </row>
    <row r="246" spans="1:65" x14ac:dyDescent="0.25">
      <c r="A246" s="212">
        <v>1068</v>
      </c>
      <c r="B246" s="195" t="s">
        <v>31</v>
      </c>
      <c r="C246" s="195" t="s">
        <v>717</v>
      </c>
      <c r="D246" s="195" t="s">
        <v>2206</v>
      </c>
      <c r="E246" s="255" t="s">
        <v>718</v>
      </c>
      <c r="F246" s="195" t="s">
        <v>2207</v>
      </c>
      <c r="H246" s="195">
        <v>32.491</v>
      </c>
      <c r="I246" s="195" t="s">
        <v>719</v>
      </c>
      <c r="J246" s="195" t="s">
        <v>716</v>
      </c>
      <c r="K246" s="195" t="s">
        <v>149</v>
      </c>
      <c r="L246" s="195">
        <v>5936612876</v>
      </c>
      <c r="M246" s="195">
        <v>890400000</v>
      </c>
      <c r="V246" s="195">
        <v>5936612876</v>
      </c>
      <c r="W246" s="270">
        <v>5342951588</v>
      </c>
      <c r="X246" s="195">
        <v>801360000</v>
      </c>
    </row>
    <row r="247" spans="1:65" x14ac:dyDescent="0.25">
      <c r="A247" s="212">
        <v>1430</v>
      </c>
      <c r="B247" s="195" t="s">
        <v>67</v>
      </c>
      <c r="C247" s="195" t="s">
        <v>725</v>
      </c>
      <c r="D247" s="195" t="s">
        <v>727</v>
      </c>
      <c r="E247" s="255" t="s">
        <v>728</v>
      </c>
      <c r="F247" s="195" t="s">
        <v>2208</v>
      </c>
      <c r="H247" s="195">
        <v>32.491999999999997</v>
      </c>
      <c r="I247" s="195" t="s">
        <v>723</v>
      </c>
      <c r="J247" s="195" t="s">
        <v>722</v>
      </c>
      <c r="K247" s="195" t="s">
        <v>721</v>
      </c>
      <c r="L247" s="195">
        <v>300000000</v>
      </c>
      <c r="M247" s="342">
        <v>150000000</v>
      </c>
      <c r="N247" s="342">
        <v>360000000</v>
      </c>
      <c r="V247" s="195">
        <v>300000000</v>
      </c>
      <c r="W247" s="195">
        <v>270000000</v>
      </c>
      <c r="X247" s="265">
        <v>67500000</v>
      </c>
      <c r="Y247" s="265">
        <v>162000000</v>
      </c>
      <c r="BF247" s="195" t="s">
        <v>38</v>
      </c>
      <c r="BG247" s="195" t="s">
        <v>843</v>
      </c>
    </row>
    <row r="248" spans="1:65" x14ac:dyDescent="0.25">
      <c r="A248" s="212">
        <v>1431</v>
      </c>
      <c r="B248" s="195" t="s">
        <v>67</v>
      </c>
      <c r="C248" s="195" t="s">
        <v>725</v>
      </c>
      <c r="D248" s="195" t="s">
        <v>726</v>
      </c>
      <c r="E248" s="255" t="s">
        <v>728</v>
      </c>
      <c r="F248" s="195" t="s">
        <v>2208</v>
      </c>
      <c r="H248" s="195">
        <v>32.497</v>
      </c>
      <c r="I248" s="195" t="s">
        <v>724</v>
      </c>
      <c r="J248" s="195" t="s">
        <v>720</v>
      </c>
      <c r="K248" s="195" t="s">
        <v>721</v>
      </c>
      <c r="L248" s="195">
        <v>300000000</v>
      </c>
      <c r="M248" s="342"/>
      <c r="N248" s="342"/>
      <c r="V248" s="195">
        <v>300000000</v>
      </c>
      <c r="W248" s="195">
        <v>270000000</v>
      </c>
      <c r="X248" s="265">
        <v>67500000</v>
      </c>
      <c r="Y248" s="265">
        <v>162000000</v>
      </c>
      <c r="BF248" s="195" t="s">
        <v>38</v>
      </c>
      <c r="BG248" s="195" t="s">
        <v>843</v>
      </c>
    </row>
    <row r="249" spans="1:65" x14ac:dyDescent="0.25">
      <c r="A249" s="212">
        <v>1071</v>
      </c>
      <c r="B249" s="195" t="s">
        <v>67</v>
      </c>
      <c r="C249" s="195" t="s">
        <v>738</v>
      </c>
      <c r="D249" s="195">
        <v>980401</v>
      </c>
      <c r="E249" s="255" t="s">
        <v>754</v>
      </c>
      <c r="H249" s="195">
        <v>32.512</v>
      </c>
      <c r="I249" s="195" t="s">
        <v>739</v>
      </c>
      <c r="J249" s="226" t="s">
        <v>737</v>
      </c>
      <c r="K249" s="195" t="s">
        <v>736</v>
      </c>
      <c r="L249" s="195">
        <v>75000000</v>
      </c>
      <c r="M249" s="195">
        <v>75000000</v>
      </c>
      <c r="V249" s="195">
        <v>75000000</v>
      </c>
      <c r="W249" s="265">
        <v>67500000</v>
      </c>
      <c r="X249" s="265">
        <v>67500000</v>
      </c>
    </row>
    <row r="250" spans="1:65" x14ac:dyDescent="0.25">
      <c r="A250" s="212">
        <v>1072</v>
      </c>
      <c r="B250" s="195" t="s">
        <v>31</v>
      </c>
      <c r="C250" s="195" t="s">
        <v>742</v>
      </c>
      <c r="D250" s="226"/>
      <c r="E250" s="271" t="s">
        <v>840</v>
      </c>
      <c r="F250" s="226"/>
      <c r="G250" s="226"/>
      <c r="H250" s="195">
        <v>32.42</v>
      </c>
      <c r="I250" s="195" t="s">
        <v>743</v>
      </c>
      <c r="J250" s="195" t="s">
        <v>741</v>
      </c>
      <c r="K250" s="195" t="s">
        <v>165</v>
      </c>
      <c r="L250" s="195">
        <v>1014500000</v>
      </c>
      <c r="M250" s="195">
        <v>593600000</v>
      </c>
      <c r="V250" s="195">
        <v>1014500000</v>
      </c>
      <c r="W250" s="195">
        <v>913050000</v>
      </c>
      <c r="X250" s="195">
        <v>534240000</v>
      </c>
    </row>
    <row r="251" spans="1:65" x14ac:dyDescent="0.25">
      <c r="E251" s="195" t="s">
        <v>848</v>
      </c>
      <c r="J251" s="195" t="s">
        <v>407</v>
      </c>
      <c r="K251" s="195" t="s">
        <v>141</v>
      </c>
      <c r="L251" s="195">
        <v>350000000</v>
      </c>
    </row>
    <row r="252" spans="1:65" x14ac:dyDescent="0.25">
      <c r="E252" s="195" t="s">
        <v>2209</v>
      </c>
      <c r="J252" s="195" t="s">
        <v>850</v>
      </c>
      <c r="K252" s="195" t="s">
        <v>414</v>
      </c>
      <c r="L252" s="195">
        <v>155100000</v>
      </c>
    </row>
    <row r="253" spans="1:65" x14ac:dyDescent="0.25">
      <c r="E253" s="195" t="s">
        <v>849</v>
      </c>
      <c r="J253" s="195" t="s">
        <v>851</v>
      </c>
      <c r="K253" s="195" t="s">
        <v>2210</v>
      </c>
      <c r="L253" s="195">
        <v>100000000</v>
      </c>
    </row>
    <row r="254" spans="1:65" x14ac:dyDescent="0.25">
      <c r="B254" s="195" t="s">
        <v>31</v>
      </c>
      <c r="C254" s="195" t="s">
        <v>852</v>
      </c>
      <c r="E254" s="195" t="s">
        <v>871</v>
      </c>
      <c r="F254" s="195">
        <v>217000000</v>
      </c>
      <c r="J254" s="196" t="s">
        <v>853</v>
      </c>
      <c r="K254" s="195" t="s">
        <v>854</v>
      </c>
      <c r="L254" s="195">
        <v>217000000</v>
      </c>
    </row>
    <row r="255" spans="1:65" x14ac:dyDescent="0.25">
      <c r="B255" s="195" t="s">
        <v>31</v>
      </c>
      <c r="C255" s="195" t="s">
        <v>855</v>
      </c>
      <c r="E255" s="195" t="s">
        <v>871</v>
      </c>
      <c r="F255" s="195">
        <v>500000000</v>
      </c>
      <c r="J255" s="196" t="s">
        <v>856</v>
      </c>
      <c r="K255" s="195" t="s">
        <v>857</v>
      </c>
      <c r="L255" s="195">
        <v>450000000</v>
      </c>
    </row>
    <row r="256" spans="1:65" x14ac:dyDescent="0.25">
      <c r="B256" s="195" t="s">
        <v>31</v>
      </c>
      <c r="C256" s="195" t="s">
        <v>855</v>
      </c>
      <c r="E256" s="195" t="s">
        <v>871</v>
      </c>
      <c r="F256" s="195">
        <v>220000000</v>
      </c>
      <c r="J256" s="196" t="s">
        <v>858</v>
      </c>
      <c r="K256" s="195" t="s">
        <v>216</v>
      </c>
      <c r="L256" s="195">
        <v>220000000</v>
      </c>
    </row>
    <row r="257" spans="1:64" x14ac:dyDescent="0.25">
      <c r="B257" s="195" t="s">
        <v>31</v>
      </c>
      <c r="C257" s="195" t="s">
        <v>855</v>
      </c>
      <c r="E257" s="195" t="s">
        <v>871</v>
      </c>
      <c r="F257" s="195">
        <v>300000000</v>
      </c>
      <c r="J257" s="196" t="s">
        <v>859</v>
      </c>
      <c r="K257" s="195" t="s">
        <v>860</v>
      </c>
      <c r="L257" s="195">
        <v>350000000</v>
      </c>
    </row>
    <row r="258" spans="1:64" x14ac:dyDescent="0.25">
      <c r="B258" s="195" t="s">
        <v>31</v>
      </c>
      <c r="C258" s="195" t="s">
        <v>855</v>
      </c>
      <c r="E258" s="195" t="s">
        <v>871</v>
      </c>
      <c r="F258" s="195">
        <v>200000000</v>
      </c>
      <c r="J258" s="196" t="s">
        <v>861</v>
      </c>
      <c r="K258" s="195" t="s">
        <v>334</v>
      </c>
      <c r="L258" s="195">
        <v>200000000</v>
      </c>
    </row>
    <row r="259" spans="1:64" x14ac:dyDescent="0.25">
      <c r="B259" s="195" t="s">
        <v>31</v>
      </c>
      <c r="C259" s="195" t="s">
        <v>855</v>
      </c>
      <c r="E259" s="195" t="s">
        <v>871</v>
      </c>
      <c r="F259" s="195">
        <v>200000000</v>
      </c>
      <c r="J259" s="196" t="s">
        <v>885</v>
      </c>
      <c r="K259" s="195" t="s">
        <v>414</v>
      </c>
      <c r="L259" s="195">
        <v>200000000</v>
      </c>
    </row>
    <row r="260" spans="1:64" x14ac:dyDescent="0.25">
      <c r="B260" s="195" t="s">
        <v>2211</v>
      </c>
      <c r="C260" s="195" t="s">
        <v>2212</v>
      </c>
      <c r="E260" s="195" t="s">
        <v>871</v>
      </c>
      <c r="F260" s="195">
        <v>132000000</v>
      </c>
      <c r="J260" s="196" t="s">
        <v>2213</v>
      </c>
      <c r="K260" s="195" t="s">
        <v>79</v>
      </c>
    </row>
    <row r="261" spans="1:64" x14ac:dyDescent="0.25">
      <c r="B261" s="195" t="s">
        <v>31</v>
      </c>
      <c r="C261" s="195" t="s">
        <v>862</v>
      </c>
      <c r="E261" s="195" t="s">
        <v>871</v>
      </c>
      <c r="F261" s="195">
        <v>400000000</v>
      </c>
      <c r="J261" s="196" t="s">
        <v>863</v>
      </c>
      <c r="K261" s="195" t="s">
        <v>152</v>
      </c>
      <c r="L261" s="195">
        <v>400000000</v>
      </c>
    </row>
    <row r="262" spans="1:64" x14ac:dyDescent="0.25">
      <c r="B262" s="195" t="s">
        <v>2211</v>
      </c>
      <c r="C262" s="195" t="s">
        <v>2214</v>
      </c>
      <c r="E262" s="195" t="s">
        <v>871</v>
      </c>
      <c r="F262" s="195">
        <v>302000000</v>
      </c>
      <c r="J262" s="196" t="s">
        <v>1540</v>
      </c>
      <c r="K262" s="195" t="s">
        <v>1539</v>
      </c>
    </row>
    <row r="263" spans="1:64" x14ac:dyDescent="0.25">
      <c r="B263" s="195" t="s">
        <v>31</v>
      </c>
      <c r="C263" s="195" t="s">
        <v>864</v>
      </c>
      <c r="E263" s="195" t="s">
        <v>871</v>
      </c>
      <c r="F263" s="195">
        <v>300000000</v>
      </c>
      <c r="J263" s="196" t="s">
        <v>865</v>
      </c>
      <c r="K263" s="195" t="s">
        <v>141</v>
      </c>
      <c r="L263" s="195">
        <v>300000000</v>
      </c>
    </row>
    <row r="264" spans="1:64" x14ac:dyDescent="0.25">
      <c r="B264" s="195" t="s">
        <v>31</v>
      </c>
      <c r="C264" s="195" t="s">
        <v>866</v>
      </c>
      <c r="E264" s="195" t="s">
        <v>871</v>
      </c>
      <c r="F264" s="195">
        <v>400000000</v>
      </c>
      <c r="J264" s="196" t="s">
        <v>867</v>
      </c>
      <c r="K264" s="195" t="s">
        <v>57</v>
      </c>
      <c r="L264" s="195">
        <v>400000000</v>
      </c>
    </row>
    <row r="265" spans="1:64" x14ac:dyDescent="0.25">
      <c r="A265" s="212">
        <v>2222222</v>
      </c>
      <c r="B265" s="195" t="s">
        <v>31</v>
      </c>
      <c r="C265" s="195" t="s">
        <v>868</v>
      </c>
      <c r="E265" s="195" t="s">
        <v>871</v>
      </c>
      <c r="F265" s="195">
        <v>750000000</v>
      </c>
      <c r="J265" s="196" t="s">
        <v>869</v>
      </c>
      <c r="K265" s="195" t="s">
        <v>870</v>
      </c>
      <c r="L265" s="195">
        <v>750000000</v>
      </c>
    </row>
    <row r="266" spans="1:64" x14ac:dyDescent="0.25">
      <c r="B266" s="195" t="s">
        <v>890</v>
      </c>
      <c r="I266" s="195" t="s">
        <v>2215</v>
      </c>
      <c r="J266" s="196" t="s">
        <v>872</v>
      </c>
      <c r="K266" s="195" t="s">
        <v>873</v>
      </c>
      <c r="M266" s="195" t="s">
        <v>874</v>
      </c>
      <c r="BF266" s="195" t="s">
        <v>35</v>
      </c>
    </row>
    <row r="267" spans="1:64" x14ac:dyDescent="0.25">
      <c r="A267" s="212">
        <v>1402</v>
      </c>
      <c r="B267" s="195" t="s">
        <v>67</v>
      </c>
      <c r="J267" s="195" t="s">
        <v>883</v>
      </c>
      <c r="K267" s="195" t="s">
        <v>884</v>
      </c>
      <c r="M267" s="195">
        <v>1399</v>
      </c>
      <c r="BF267" s="195" t="s">
        <v>38</v>
      </c>
      <c r="BG267" s="195">
        <v>1399</v>
      </c>
    </row>
    <row r="268" spans="1:64" x14ac:dyDescent="0.25">
      <c r="A268" s="212">
        <v>773</v>
      </c>
      <c r="B268" s="195" t="s">
        <v>67</v>
      </c>
      <c r="C268" s="195" t="s">
        <v>641</v>
      </c>
      <c r="D268" s="195" t="s">
        <v>642</v>
      </c>
      <c r="E268" s="195" t="s">
        <v>751</v>
      </c>
      <c r="I268" s="195" t="s">
        <v>643</v>
      </c>
      <c r="J268" s="195" t="s">
        <v>644</v>
      </c>
      <c r="K268" s="195" t="s">
        <v>175</v>
      </c>
      <c r="L268" s="195">
        <v>500000000</v>
      </c>
      <c r="M268" s="195">
        <v>200000000</v>
      </c>
      <c r="N268" s="195">
        <v>300000000</v>
      </c>
      <c r="V268" s="195">
        <v>500000000</v>
      </c>
      <c r="W268" s="195">
        <v>450000000</v>
      </c>
      <c r="X268" s="195">
        <v>244000000</v>
      </c>
      <c r="BF268" s="195" t="s">
        <v>38</v>
      </c>
      <c r="BG268" s="195" t="s">
        <v>2216</v>
      </c>
      <c r="BK268" s="195" t="s">
        <v>174</v>
      </c>
      <c r="BL268" s="195" t="s">
        <v>135</v>
      </c>
    </row>
    <row r="269" spans="1:64" x14ac:dyDescent="0.25">
      <c r="A269" s="212">
        <v>769</v>
      </c>
      <c r="B269" s="195" t="s">
        <v>67</v>
      </c>
      <c r="J269" s="195" t="s">
        <v>887</v>
      </c>
      <c r="K269" s="195" t="s">
        <v>480</v>
      </c>
      <c r="M269" s="195" t="s">
        <v>888</v>
      </c>
      <c r="BF269" s="195" t="s">
        <v>38</v>
      </c>
      <c r="BG269" s="195" t="s">
        <v>888</v>
      </c>
    </row>
    <row r="270" spans="1:64" x14ac:dyDescent="0.25">
      <c r="B270" s="195" t="s">
        <v>67</v>
      </c>
      <c r="J270" s="195" t="s">
        <v>2217</v>
      </c>
      <c r="M270" s="195" t="s">
        <v>2218</v>
      </c>
    </row>
    <row r="274" spans="6:59" x14ac:dyDescent="0.25">
      <c r="G274" s="194"/>
    </row>
    <row r="275" spans="6:59" x14ac:dyDescent="0.25">
      <c r="G275" s="272"/>
    </row>
    <row r="276" spans="6:59" x14ac:dyDescent="0.25">
      <c r="G276" s="273"/>
      <c r="H276" s="274"/>
      <c r="I276" s="275"/>
      <c r="J276" s="275"/>
      <c r="K276" s="275"/>
      <c r="BF276" s="274"/>
      <c r="BG276" s="275"/>
    </row>
    <row r="277" spans="6:59" x14ac:dyDescent="0.25">
      <c r="G277" s="272"/>
      <c r="H277" s="274"/>
      <c r="I277" s="275"/>
      <c r="J277" s="275"/>
      <c r="K277" s="275"/>
      <c r="BF277" s="274"/>
      <c r="BG277" s="275"/>
    </row>
    <row r="278" spans="6:59" x14ac:dyDescent="0.25">
      <c r="G278" s="272"/>
      <c r="H278" s="274"/>
      <c r="I278" s="275"/>
      <c r="J278" s="275"/>
      <c r="K278" s="275"/>
      <c r="BF278" s="274"/>
      <c r="BG278" s="275"/>
    </row>
    <row r="279" spans="6:59" x14ac:dyDescent="0.25">
      <c r="G279" s="272"/>
    </row>
    <row r="280" spans="6:59" x14ac:dyDescent="0.25">
      <c r="F280" s="274"/>
      <c r="G280" s="275"/>
    </row>
    <row r="281" spans="6:59" x14ac:dyDescent="0.25">
      <c r="F281" s="274"/>
      <c r="G281" s="275"/>
    </row>
    <row r="282" spans="6:59" x14ac:dyDescent="0.25">
      <c r="F282" s="274"/>
      <c r="G282" s="275"/>
    </row>
    <row r="283" spans="6:59" x14ac:dyDescent="0.25">
      <c r="G283" s="183"/>
    </row>
  </sheetData>
  <mergeCells count="234">
    <mergeCell ref="U177:U178"/>
    <mergeCell ref="R166:R170"/>
    <mergeCell ref="S166:S170"/>
    <mergeCell ref="T166:T170"/>
    <mergeCell ref="U166:U170"/>
    <mergeCell ref="M247:M248"/>
    <mergeCell ref="N247:N248"/>
    <mergeCell ref="AJ166:AJ170"/>
    <mergeCell ref="C177:C178"/>
    <mergeCell ref="L177:L178"/>
    <mergeCell ref="M177:M178"/>
    <mergeCell ref="N177:N178"/>
    <mergeCell ref="O177:O178"/>
    <mergeCell ref="Q177:Q178"/>
    <mergeCell ref="R177:R178"/>
    <mergeCell ref="L228:L229"/>
    <mergeCell ref="M228:M229"/>
    <mergeCell ref="N228:N229"/>
    <mergeCell ref="O228:O229"/>
    <mergeCell ref="C238:C241"/>
    <mergeCell ref="M238:M241"/>
    <mergeCell ref="P177:P178"/>
    <mergeCell ref="S177:S178"/>
    <mergeCell ref="T177:T178"/>
    <mergeCell ref="S161:S162"/>
    <mergeCell ref="T161:T162"/>
    <mergeCell ref="U161:U162"/>
    <mergeCell ref="C166:C170"/>
    <mergeCell ref="L166:L170"/>
    <mergeCell ref="M166:M170"/>
    <mergeCell ref="N166:N170"/>
    <mergeCell ref="O166:O170"/>
    <mergeCell ref="P166:P170"/>
    <mergeCell ref="Q166:Q170"/>
    <mergeCell ref="M161:M162"/>
    <mergeCell ref="N161:N162"/>
    <mergeCell ref="O161:O162"/>
    <mergeCell ref="P161:P162"/>
    <mergeCell ref="Q161:Q162"/>
    <mergeCell ref="R161:R162"/>
    <mergeCell ref="Q129:Q130"/>
    <mergeCell ref="R129:R130"/>
    <mergeCell ref="S129:S130"/>
    <mergeCell ref="T129:T130"/>
    <mergeCell ref="U129:U130"/>
    <mergeCell ref="AJ129:AJ130"/>
    <mergeCell ref="C129:C130"/>
    <mergeCell ref="L129:L130"/>
    <mergeCell ref="M129:M130"/>
    <mergeCell ref="N129:N130"/>
    <mergeCell ref="O129:O130"/>
    <mergeCell ref="P129:P130"/>
    <mergeCell ref="AJ120:AJ121"/>
    <mergeCell ref="M123:M124"/>
    <mergeCell ref="N123:N124"/>
    <mergeCell ref="O123:O124"/>
    <mergeCell ref="P123:P124"/>
    <mergeCell ref="Q123:Q124"/>
    <mergeCell ref="R123:R124"/>
    <mergeCell ref="S123:S124"/>
    <mergeCell ref="T123:T124"/>
    <mergeCell ref="U123:U124"/>
    <mergeCell ref="P120:P121"/>
    <mergeCell ref="Q120:Q121"/>
    <mergeCell ref="R120:R121"/>
    <mergeCell ref="S120:S121"/>
    <mergeCell ref="T120:T121"/>
    <mergeCell ref="U120:U121"/>
    <mergeCell ref="A120:A121"/>
    <mergeCell ref="B120:B121"/>
    <mergeCell ref="C120:C121"/>
    <mergeCell ref="J120:J121"/>
    <mergeCell ref="K120:K121"/>
    <mergeCell ref="L120:L121"/>
    <mergeCell ref="M120:M121"/>
    <mergeCell ref="N120:N121"/>
    <mergeCell ref="O120:O121"/>
    <mergeCell ref="T77:T81"/>
    <mergeCell ref="U77:U81"/>
    <mergeCell ref="AJ77:AJ81"/>
    <mergeCell ref="C82:C88"/>
    <mergeCell ref="L82:L88"/>
    <mergeCell ref="M82:M88"/>
    <mergeCell ref="N82:N88"/>
    <mergeCell ref="O82:O88"/>
    <mergeCell ref="AJ82:AJ88"/>
    <mergeCell ref="P82:P88"/>
    <mergeCell ref="Q82:Q88"/>
    <mergeCell ref="R82:R88"/>
    <mergeCell ref="S82:S88"/>
    <mergeCell ref="T82:T88"/>
    <mergeCell ref="U82:U88"/>
    <mergeCell ref="C77:C81"/>
    <mergeCell ref="L77:L81"/>
    <mergeCell ref="M77:M81"/>
    <mergeCell ref="N77:N81"/>
    <mergeCell ref="O77:O81"/>
    <mergeCell ref="P77:P81"/>
    <mergeCell ref="Q77:Q81"/>
    <mergeCell ref="R77:R81"/>
    <mergeCell ref="S77:S81"/>
    <mergeCell ref="C63:C65"/>
    <mergeCell ref="L63:L65"/>
    <mergeCell ref="M63:M65"/>
    <mergeCell ref="N63:N65"/>
    <mergeCell ref="O63:O65"/>
    <mergeCell ref="AJ63:AJ65"/>
    <mergeCell ref="C66:C67"/>
    <mergeCell ref="L66:L67"/>
    <mergeCell ref="M66:M67"/>
    <mergeCell ref="N66:N67"/>
    <mergeCell ref="O66:O67"/>
    <mergeCell ref="P66:P67"/>
    <mergeCell ref="Q66:Q67"/>
    <mergeCell ref="R66:R67"/>
    <mergeCell ref="S66:S67"/>
    <mergeCell ref="P63:P65"/>
    <mergeCell ref="Q63:Q65"/>
    <mergeCell ref="R63:R65"/>
    <mergeCell ref="S63:S65"/>
    <mergeCell ref="T63:T65"/>
    <mergeCell ref="U63:U65"/>
    <mergeCell ref="T66:T67"/>
    <mergeCell ref="U66:U67"/>
    <mergeCell ref="AJ66:AJ67"/>
    <mergeCell ref="T50:T55"/>
    <mergeCell ref="U50:U55"/>
    <mergeCell ref="AJ50:AJ55"/>
    <mergeCell ref="C56:C62"/>
    <mergeCell ref="L56:L62"/>
    <mergeCell ref="M56:M62"/>
    <mergeCell ref="N56:N62"/>
    <mergeCell ref="O56:O62"/>
    <mergeCell ref="P56:P62"/>
    <mergeCell ref="Q56:Q62"/>
    <mergeCell ref="R56:R62"/>
    <mergeCell ref="S56:S62"/>
    <mergeCell ref="T56:T62"/>
    <mergeCell ref="U56:U62"/>
    <mergeCell ref="AJ56:AJ62"/>
    <mergeCell ref="C50:C55"/>
    <mergeCell ref="L50:L55"/>
    <mergeCell ref="M50:M55"/>
    <mergeCell ref="N50:N55"/>
    <mergeCell ref="O50:O55"/>
    <mergeCell ref="P50:P55"/>
    <mergeCell ref="Q50:Q55"/>
    <mergeCell ref="R50:R55"/>
    <mergeCell ref="S50:S55"/>
    <mergeCell ref="T36:T41"/>
    <mergeCell ref="U36:U41"/>
    <mergeCell ref="AJ36:AJ41"/>
    <mergeCell ref="C45:C49"/>
    <mergeCell ref="L45:L49"/>
    <mergeCell ref="M45:M49"/>
    <mergeCell ref="N45:N49"/>
    <mergeCell ref="O45:O49"/>
    <mergeCell ref="AJ45:AJ49"/>
    <mergeCell ref="P45:P49"/>
    <mergeCell ref="Q45:Q49"/>
    <mergeCell ref="R45:R49"/>
    <mergeCell ref="S45:S49"/>
    <mergeCell ref="T45:T49"/>
    <mergeCell ref="U45:U49"/>
    <mergeCell ref="C36:C41"/>
    <mergeCell ref="L36:L41"/>
    <mergeCell ref="M36:M41"/>
    <mergeCell ref="N36:N41"/>
    <mergeCell ref="O36:O41"/>
    <mergeCell ref="P36:P41"/>
    <mergeCell ref="Q36:Q41"/>
    <mergeCell ref="R36:R41"/>
    <mergeCell ref="S36:S41"/>
    <mergeCell ref="C24:C31"/>
    <mergeCell ref="L24:L31"/>
    <mergeCell ref="M24:M31"/>
    <mergeCell ref="N24:N31"/>
    <mergeCell ref="O24:O31"/>
    <mergeCell ref="AJ24:AJ31"/>
    <mergeCell ref="C32:C35"/>
    <mergeCell ref="L32:L35"/>
    <mergeCell ref="M32:M35"/>
    <mergeCell ref="N32:N35"/>
    <mergeCell ref="O32:O35"/>
    <mergeCell ref="P32:P35"/>
    <mergeCell ref="Q32:Q35"/>
    <mergeCell ref="R32:R35"/>
    <mergeCell ref="S32:S35"/>
    <mergeCell ref="P24:P31"/>
    <mergeCell ref="Q24:Q31"/>
    <mergeCell ref="R24:R31"/>
    <mergeCell ref="S24:S31"/>
    <mergeCell ref="T24:T31"/>
    <mergeCell ref="U24:U31"/>
    <mergeCell ref="T32:T35"/>
    <mergeCell ref="U32:U35"/>
    <mergeCell ref="AJ32:AJ35"/>
    <mergeCell ref="T5:T6"/>
    <mergeCell ref="U5:U6"/>
    <mergeCell ref="AJ5:AJ6"/>
    <mergeCell ref="C15:C23"/>
    <mergeCell ref="L15:L23"/>
    <mergeCell ref="M15:M23"/>
    <mergeCell ref="N15:N23"/>
    <mergeCell ref="O15:O23"/>
    <mergeCell ref="P15:P23"/>
    <mergeCell ref="Q15:Q23"/>
    <mergeCell ref="N5:N6"/>
    <mergeCell ref="O5:O6"/>
    <mergeCell ref="P5:P6"/>
    <mergeCell ref="Q5:Q6"/>
    <mergeCell ref="R5:R6"/>
    <mergeCell ref="S5:S6"/>
    <mergeCell ref="R15:R23"/>
    <mergeCell ref="S15:S23"/>
    <mergeCell ref="T15:T23"/>
    <mergeCell ref="U15:U23"/>
    <mergeCell ref="AJ15:AJ23"/>
    <mergeCell ref="L1:L2"/>
    <mergeCell ref="R1:S1"/>
    <mergeCell ref="A5:A6"/>
    <mergeCell ref="B5:B6"/>
    <mergeCell ref="C5:C6"/>
    <mergeCell ref="I5:I6"/>
    <mergeCell ref="J5:J6"/>
    <mergeCell ref="K5:K6"/>
    <mergeCell ref="L5:L6"/>
    <mergeCell ref="M5:M6"/>
    <mergeCell ref="A1:A2"/>
    <mergeCell ref="B1:B2"/>
    <mergeCell ref="C1:C2"/>
    <mergeCell ref="H1:I1"/>
    <mergeCell ref="J1:J2"/>
    <mergeCell ref="K1:K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Sheet2</vt:lpstr>
      <vt:lpstr>Chart1</vt:lpstr>
    </vt:vector>
  </TitlesOfParts>
  <Company>ParsClick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</dc:creator>
  <cp:lastModifiedBy>test</cp:lastModifiedBy>
  <cp:lastPrinted>2023-05-07T10:46:50Z</cp:lastPrinted>
  <dcterms:created xsi:type="dcterms:W3CDTF">2020-09-14T08:34:46Z</dcterms:created>
  <dcterms:modified xsi:type="dcterms:W3CDTF">2023-05-08T05:21:23Z</dcterms:modified>
</cp:coreProperties>
</file>